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harr3281\Documents\UNDERC\dimorphy and light\"/>
    </mc:Choice>
  </mc:AlternateContent>
  <xr:revisionPtr revIDLastSave="0" documentId="13_ncr:1_{D806263B-8E88-4367-BF6C-A6159618896A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hab pref with water" sheetId="6" r:id="rId1"/>
    <sheet name="light" sheetId="1" r:id="rId2"/>
    <sheet name="hab pref for r" sheetId="3" r:id="rId3"/>
    <sheet name="hab pref raw" sheetId="5" r:id="rId4"/>
    <sheet name="biomass" sheetId="4" r:id="rId5"/>
    <sheet name="key" sheetId="2" r:id="rId6"/>
    <sheet name="cristata" sheetId="7" r:id="rId7"/>
    <sheet name="cris R1" sheetId="8" r:id="rId8"/>
    <sheet name="cris R2" sheetId="9" r:id="rId9"/>
  </sheets>
  <definedNames>
    <definedName name="_xlnm._FilterDatabase" localSheetId="6" hidden="1">cristata!$B$1:$B$21</definedName>
    <definedName name="_xlnm._FilterDatabase" localSheetId="0" hidden="1">'hab pref with water'!$F$1:$F$209</definedName>
    <definedName name="_xlchart.v1.0" hidden="1">light!$G$27:$G$51</definedName>
    <definedName name="_xlchart.v1.1" hidden="1">light!$J$27:$J$51</definedName>
    <definedName name="_xlchart.v1.2" hidden="1">light!$G$52:$G$76</definedName>
    <definedName name="_xlchart.v1.3" hidden="1">light!$J$52:$J$76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7" l="1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" i="7"/>
  <c r="I99" i="8"/>
  <c r="I98" i="8"/>
  <c r="I97" i="8"/>
  <c r="I94" i="8"/>
  <c r="I93" i="8"/>
  <c r="I92" i="8"/>
  <c r="I89" i="8"/>
  <c r="I88" i="8"/>
  <c r="I87" i="8"/>
  <c r="I84" i="8"/>
  <c r="I83" i="8"/>
  <c r="I82" i="8"/>
  <c r="I79" i="8"/>
  <c r="I78" i="8"/>
  <c r="I77" i="8"/>
  <c r="I74" i="8"/>
  <c r="I73" i="8"/>
  <c r="I72" i="8"/>
  <c r="I69" i="8"/>
  <c r="I68" i="8"/>
  <c r="I67" i="8"/>
  <c r="I64" i="8"/>
  <c r="I63" i="8"/>
  <c r="I62" i="8"/>
  <c r="I59" i="8"/>
  <c r="I58" i="8"/>
  <c r="I57" i="8"/>
  <c r="I54" i="8"/>
  <c r="I53" i="8"/>
  <c r="I52" i="8"/>
  <c r="I49" i="8"/>
  <c r="I48" i="8"/>
  <c r="I47" i="8"/>
  <c r="I44" i="8"/>
  <c r="I43" i="8"/>
  <c r="I42" i="8"/>
  <c r="I39" i="8"/>
  <c r="I38" i="8"/>
  <c r="I37" i="8"/>
  <c r="I34" i="8"/>
  <c r="I33" i="8"/>
  <c r="I32" i="8"/>
  <c r="I29" i="8"/>
  <c r="I28" i="8"/>
  <c r="I27" i="8"/>
  <c r="I24" i="8"/>
  <c r="I23" i="8"/>
  <c r="I22" i="8"/>
  <c r="I19" i="8"/>
  <c r="I18" i="8"/>
  <c r="I17" i="8"/>
  <c r="I14" i="8"/>
  <c r="I13" i="8"/>
  <c r="I12" i="8"/>
  <c r="I9" i="8"/>
  <c r="I8" i="8"/>
  <c r="I7" i="8"/>
  <c r="I4" i="8"/>
  <c r="I3" i="8"/>
  <c r="I2" i="8"/>
  <c r="W15" i="7"/>
  <c r="W16" i="7"/>
  <c r="W17" i="7"/>
  <c r="W18" i="7"/>
  <c r="W19" i="7"/>
  <c r="W20" i="7"/>
  <c r="W21" i="7"/>
  <c r="U17" i="7"/>
  <c r="U18" i="7"/>
  <c r="U20" i="7"/>
  <c r="U21" i="7"/>
  <c r="S17" i="7"/>
  <c r="S18" i="7"/>
  <c r="S20" i="7"/>
  <c r="S21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" i="7"/>
  <c r="V21" i="7"/>
  <c r="V20" i="7"/>
  <c r="V19" i="7"/>
  <c r="V18" i="7"/>
  <c r="V17" i="7"/>
  <c r="V16" i="7"/>
  <c r="V15" i="7"/>
  <c r="V14" i="7"/>
  <c r="W14" i="7"/>
  <c r="V13" i="7"/>
  <c r="W13" i="7"/>
  <c r="V12" i="7"/>
  <c r="W12" i="7"/>
  <c r="T21" i="7"/>
  <c r="T20" i="7"/>
  <c r="T19" i="7"/>
  <c r="T18" i="7"/>
  <c r="T17" i="7"/>
  <c r="T16" i="7"/>
  <c r="T15" i="7"/>
  <c r="T14" i="7"/>
  <c r="T13" i="7"/>
  <c r="T12" i="7"/>
  <c r="U14" i="7"/>
  <c r="U13" i="7"/>
  <c r="U12" i="7"/>
  <c r="S14" i="7"/>
  <c r="S13" i="7"/>
  <c r="S12" i="7"/>
  <c r="U11" i="7"/>
  <c r="K3" i="7"/>
  <c r="K4" i="7"/>
  <c r="K5" i="7"/>
  <c r="K6" i="7"/>
  <c r="K7" i="7"/>
  <c r="K8" i="7"/>
  <c r="K9" i="7"/>
  <c r="K10" i="7"/>
  <c r="K11" i="7"/>
  <c r="K12" i="7"/>
  <c r="K13" i="7"/>
  <c r="K14" i="7"/>
  <c r="K17" i="7"/>
  <c r="K18" i="7"/>
  <c r="K20" i="7"/>
  <c r="K21" i="7"/>
  <c r="K2" i="7"/>
  <c r="S7" i="7"/>
  <c r="S11" i="7"/>
  <c r="W3" i="7"/>
  <c r="W4" i="7"/>
  <c r="W5" i="7"/>
  <c r="W6" i="7"/>
  <c r="W7" i="7"/>
  <c r="W8" i="7"/>
  <c r="W9" i="7"/>
  <c r="W10" i="7"/>
  <c r="W11" i="7"/>
  <c r="W2" i="7"/>
  <c r="V3" i="7"/>
  <c r="V4" i="7"/>
  <c r="V5" i="7"/>
  <c r="V6" i="7"/>
  <c r="V7" i="7"/>
  <c r="V8" i="7"/>
  <c r="V9" i="7"/>
  <c r="V10" i="7"/>
  <c r="V11" i="7"/>
  <c r="V2" i="7"/>
  <c r="U3" i="7"/>
  <c r="U4" i="7"/>
  <c r="U5" i="7"/>
  <c r="U6" i="7"/>
  <c r="U7" i="7"/>
  <c r="U8" i="7"/>
  <c r="U9" i="7"/>
  <c r="U10" i="7"/>
  <c r="U2" i="7"/>
  <c r="T3" i="7"/>
  <c r="T4" i="7"/>
  <c r="T5" i="7"/>
  <c r="T6" i="7"/>
  <c r="T7" i="7"/>
  <c r="T8" i="7"/>
  <c r="T9" i="7"/>
  <c r="T10" i="7"/>
  <c r="T11" i="7"/>
  <c r="T2" i="7"/>
  <c r="S3" i="7"/>
  <c r="S4" i="7"/>
  <c r="S5" i="7"/>
  <c r="S6" i="7"/>
  <c r="S8" i="7"/>
  <c r="S9" i="7"/>
  <c r="S10" i="7"/>
  <c r="N21" i="7"/>
  <c r="N20" i="7"/>
  <c r="N18" i="7"/>
  <c r="N17" i="7"/>
  <c r="N14" i="7"/>
  <c r="N13" i="7"/>
  <c r="N12" i="7"/>
  <c r="N3" i="7"/>
  <c r="N4" i="7"/>
  <c r="N5" i="7"/>
  <c r="N6" i="7"/>
  <c r="N7" i="7"/>
  <c r="N8" i="7"/>
  <c r="N9" i="7"/>
  <c r="N10" i="7"/>
  <c r="N11" i="7"/>
  <c r="L2" i="7"/>
  <c r="S2" i="7" s="1"/>
  <c r="D20" i="2"/>
  <c r="E20" i="2" s="1"/>
  <c r="D19" i="2"/>
  <c r="E19" i="2" s="1"/>
  <c r="D18" i="2"/>
  <c r="E18" i="2" s="1"/>
  <c r="D17" i="2"/>
  <c r="E17" i="2" s="1"/>
  <c r="D16" i="2"/>
  <c r="C9" i="4"/>
  <c r="C5" i="4"/>
  <c r="C3" i="4"/>
  <c r="C2" i="4"/>
  <c r="C13" i="4"/>
  <c r="C12" i="4"/>
  <c r="W51" i="1"/>
  <c r="W62" i="1"/>
  <c r="W61" i="1"/>
  <c r="W60" i="1"/>
  <c r="W59" i="1"/>
  <c r="W58" i="1"/>
  <c r="W57" i="1"/>
  <c r="W56" i="1"/>
  <c r="W55" i="1"/>
  <c r="W54" i="1"/>
  <c r="W53" i="1"/>
  <c r="W52" i="1"/>
  <c r="W21" i="5"/>
  <c r="W20" i="5"/>
  <c r="W19" i="5"/>
  <c r="W18" i="5"/>
  <c r="W17" i="5"/>
  <c r="W16" i="5"/>
  <c r="W15" i="5"/>
  <c r="W14" i="5"/>
  <c r="W13" i="5"/>
  <c r="W12" i="5"/>
  <c r="W11" i="5"/>
  <c r="Z10" i="5" s="1"/>
  <c r="W10" i="5"/>
  <c r="W9" i="5"/>
  <c r="W8" i="5"/>
  <c r="W7" i="5"/>
  <c r="W6" i="5"/>
  <c r="W5" i="5"/>
  <c r="W4" i="5"/>
  <c r="W3" i="5"/>
  <c r="W2" i="5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N2" i="7" l="1"/>
  <c r="D22" i="2"/>
  <c r="E16" i="2"/>
  <c r="E22" i="2" s="1"/>
  <c r="Z20" i="5"/>
  <c r="Z12" i="5"/>
  <c r="Z8" i="5"/>
  <c r="Z16" i="5"/>
  <c r="Y2" i="5"/>
  <c r="Y14" i="5"/>
  <c r="Y18" i="5"/>
  <c r="Y6" i="5"/>
  <c r="Z4" i="5"/>
  <c r="Y12" i="5"/>
  <c r="Y20" i="5"/>
  <c r="Y8" i="5"/>
  <c r="Z18" i="5"/>
  <c r="Z6" i="5"/>
  <c r="Y16" i="5"/>
  <c r="Y4" i="5"/>
  <c r="Z14" i="5"/>
  <c r="Z2" i="5"/>
  <c r="Y10" i="5"/>
</calcChain>
</file>

<file path=xl/sharedStrings.xml><?xml version="1.0" encoding="utf-8"?>
<sst xmlns="http://schemas.openxmlformats.org/spreadsheetml/2006/main" count="1302" uniqueCount="127">
  <si>
    <t>sp</t>
  </si>
  <si>
    <t>num</t>
  </si>
  <si>
    <t>ster</t>
  </si>
  <si>
    <t>old_fert</t>
  </si>
  <si>
    <t>can_cov</t>
  </si>
  <si>
    <t>keys</t>
  </si>
  <si>
    <t>old fert = old fertile leaves</t>
  </si>
  <si>
    <t>ost= ostrich fern</t>
  </si>
  <si>
    <t>locations for ost: next to bball court</t>
  </si>
  <si>
    <t>trans</t>
  </si>
  <si>
    <t>trans = transmittance = 100- can cov</t>
  </si>
  <si>
    <t>low</t>
  </si>
  <si>
    <t>med</t>
  </si>
  <si>
    <t>high</t>
  </si>
  <si>
    <t>ratio</t>
  </si>
  <si>
    <t>category</t>
  </si>
  <si>
    <t>category=transmittance low medium or high (033 3366 66100</t>
  </si>
  <si>
    <t>ratio_old</t>
  </si>
  <si>
    <t>sect</t>
  </si>
  <si>
    <t>plot</t>
  </si>
  <si>
    <t>species</t>
  </si>
  <si>
    <t>count</t>
  </si>
  <si>
    <t>edge</t>
  </si>
  <si>
    <t>interior</t>
  </si>
  <si>
    <t>MatStr</t>
  </si>
  <si>
    <t>OsmCla</t>
  </si>
  <si>
    <t>OsmCin</t>
  </si>
  <si>
    <t>OnoSen</t>
  </si>
  <si>
    <t>PheCon</t>
  </si>
  <si>
    <t>AthFil</t>
  </si>
  <si>
    <t>PteAqu</t>
  </si>
  <si>
    <t>GymDry</t>
  </si>
  <si>
    <t>DryInt</t>
  </si>
  <si>
    <t>DryCar</t>
  </si>
  <si>
    <t>AdiPed</t>
  </si>
  <si>
    <t>Others</t>
  </si>
  <si>
    <t>to do</t>
  </si>
  <si>
    <t>Species</t>
  </si>
  <si>
    <t>morph</t>
  </si>
  <si>
    <t>light gradient?</t>
  </si>
  <si>
    <t>MatStru</t>
  </si>
  <si>
    <t>Notes</t>
  </si>
  <si>
    <t>holo</t>
  </si>
  <si>
    <t>hemi</t>
  </si>
  <si>
    <t>DONE</t>
  </si>
  <si>
    <t>OsmReg</t>
  </si>
  <si>
    <t>locate</t>
  </si>
  <si>
    <t>biomass collection</t>
  </si>
  <si>
    <t>half done</t>
  </si>
  <si>
    <t>fertile</t>
  </si>
  <si>
    <t>total leaves</t>
  </si>
  <si>
    <t>fertile/total=ratio</t>
  </si>
  <si>
    <t>total</t>
  </si>
  <si>
    <t>frac_inter</t>
  </si>
  <si>
    <t>not started</t>
  </si>
  <si>
    <t>find, not started</t>
  </si>
  <si>
    <t>return when fertile fronds develop, check next field work session</t>
  </si>
  <si>
    <t>mono</t>
  </si>
  <si>
    <t>light</t>
  </si>
  <si>
    <t>done at 6/4 2pm</t>
  </si>
  <si>
    <t>frac_trans</t>
  </si>
  <si>
    <t>Spp</t>
  </si>
  <si>
    <t>fert</t>
  </si>
  <si>
    <t>cov</t>
  </si>
  <si>
    <t>swc</t>
  </si>
  <si>
    <t>***Update 6/3</t>
  </si>
  <si>
    <t>hab pref with water sheet, hab pref can be determined post data collection by splitting data into four habitat types</t>
  </si>
  <si>
    <t>use new method, randomized for all species, try to capture them across all 4 main habitat types generally speaking</t>
  </si>
  <si>
    <t>*** go do the limited royal fern that ive seen</t>
  </si>
  <si>
    <t>above</t>
  </si>
  <si>
    <t>below</t>
  </si>
  <si>
    <t>spp</t>
  </si>
  <si>
    <t>observed</t>
  </si>
  <si>
    <t>remain</t>
  </si>
  <si>
    <t>6/14 count</t>
  </si>
  <si>
    <t>obs</t>
  </si>
  <si>
    <t>Totals</t>
  </si>
  <si>
    <t>ID</t>
  </si>
  <si>
    <t>f_ang</t>
  </si>
  <si>
    <t>s_ang</t>
  </si>
  <si>
    <t>f_ht</t>
  </si>
  <si>
    <t>s_ht</t>
  </si>
  <si>
    <t>f_pin</t>
  </si>
  <si>
    <t>fla</t>
  </si>
  <si>
    <t>stla</t>
  </si>
  <si>
    <t>pinna</t>
  </si>
  <si>
    <t>cristata</t>
  </si>
  <si>
    <t>fertile angle</t>
  </si>
  <si>
    <t>fertile height</t>
  </si>
  <si>
    <t># of fertile pinna</t>
  </si>
  <si>
    <t>total # pinna</t>
  </si>
  <si>
    <t>fertile leaf area</t>
  </si>
  <si>
    <t>sterile leaf are</t>
  </si>
  <si>
    <t>per</t>
  </si>
  <si>
    <t>leaf area per leaf</t>
  </si>
  <si>
    <t>f_mass</t>
  </si>
  <si>
    <t>s_mass</t>
  </si>
  <si>
    <t>fla_prop</t>
  </si>
  <si>
    <t>f_stem</t>
  </si>
  <si>
    <t>s_stem</t>
  </si>
  <si>
    <t>f_sla</t>
  </si>
  <si>
    <t>s_sla</t>
  </si>
  <si>
    <t>f_sla_stem</t>
  </si>
  <si>
    <t>s_sla_stem</t>
  </si>
  <si>
    <t>total_sla</t>
  </si>
  <si>
    <t>pin_prop</t>
  </si>
  <si>
    <t>b_mass</t>
  </si>
  <si>
    <t>tot_mass</t>
  </si>
  <si>
    <t>id</t>
  </si>
  <si>
    <t>SLA</t>
  </si>
  <si>
    <t>lfty</t>
  </si>
  <si>
    <t>Fertile</t>
  </si>
  <si>
    <t>Sterile</t>
  </si>
  <si>
    <t>High</t>
  </si>
  <si>
    <t>Low</t>
  </si>
  <si>
    <t>prop</t>
  </si>
  <si>
    <t>flf</t>
  </si>
  <si>
    <t>slf</t>
  </si>
  <si>
    <t>fst</t>
  </si>
  <si>
    <t>sst</t>
  </si>
  <si>
    <t>bel</t>
  </si>
  <si>
    <t>mass</t>
  </si>
  <si>
    <t>sect2</t>
  </si>
  <si>
    <t xml:space="preserve">sterile </t>
  </si>
  <si>
    <t>prop2</t>
  </si>
  <si>
    <t>DryCri</t>
  </si>
  <si>
    <t>a_mass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</si>
</sst>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Interrupted fern light vs fertile:sterile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234569928704566"/>
                  <c:y val="-9.1990473867431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light!$E$27:$E$51</c:f>
              <c:numCache>
                <c:formatCode>General</c:formatCode>
                <c:ptCount val="25"/>
                <c:pt idx="0">
                  <c:v>36.99</c:v>
                </c:pt>
                <c:pt idx="1">
                  <c:v>28.42</c:v>
                </c:pt>
                <c:pt idx="2">
                  <c:v>38.64</c:v>
                </c:pt>
                <c:pt idx="3">
                  <c:v>23.150000000000006</c:v>
                </c:pt>
                <c:pt idx="4">
                  <c:v>77.63</c:v>
                </c:pt>
                <c:pt idx="5">
                  <c:v>74.8</c:v>
                </c:pt>
                <c:pt idx="6">
                  <c:v>37.200000000000003</c:v>
                </c:pt>
                <c:pt idx="7">
                  <c:v>11.079999999999998</c:v>
                </c:pt>
                <c:pt idx="8">
                  <c:v>13.620000000000005</c:v>
                </c:pt>
                <c:pt idx="9">
                  <c:v>17.420000000000002</c:v>
                </c:pt>
                <c:pt idx="10">
                  <c:v>23.439999999999998</c:v>
                </c:pt>
                <c:pt idx="11">
                  <c:v>67.960000000000008</c:v>
                </c:pt>
                <c:pt idx="12">
                  <c:v>89.68</c:v>
                </c:pt>
                <c:pt idx="13">
                  <c:v>91.25</c:v>
                </c:pt>
                <c:pt idx="14">
                  <c:v>90.73</c:v>
                </c:pt>
                <c:pt idx="15">
                  <c:v>36.08</c:v>
                </c:pt>
                <c:pt idx="16">
                  <c:v>34.049999999999997</c:v>
                </c:pt>
                <c:pt idx="17">
                  <c:v>23.159999999999997</c:v>
                </c:pt>
                <c:pt idx="18">
                  <c:v>51.46</c:v>
                </c:pt>
                <c:pt idx="19">
                  <c:v>15.769999999999996</c:v>
                </c:pt>
                <c:pt idx="20">
                  <c:v>67.680000000000007</c:v>
                </c:pt>
                <c:pt idx="21">
                  <c:v>48.04</c:v>
                </c:pt>
                <c:pt idx="22">
                  <c:v>50.95</c:v>
                </c:pt>
                <c:pt idx="23">
                  <c:v>48.09</c:v>
                </c:pt>
                <c:pt idx="24">
                  <c:v>17.78</c:v>
                </c:pt>
              </c:numCache>
            </c:numRef>
          </c:xVal>
          <c:yVal>
            <c:numRef>
              <c:f>light!$J$27:$J$51</c:f>
              <c:numCache>
                <c:formatCode>General</c:formatCode>
                <c:ptCount val="25"/>
                <c:pt idx="0">
                  <c:v>0.58333333333333337</c:v>
                </c:pt>
                <c:pt idx="1">
                  <c:v>0</c:v>
                </c:pt>
                <c:pt idx="2">
                  <c:v>0.5</c:v>
                </c:pt>
                <c:pt idx="3">
                  <c:v>0.1</c:v>
                </c:pt>
                <c:pt idx="4">
                  <c:v>0.72222222222222221</c:v>
                </c:pt>
                <c:pt idx="5">
                  <c:v>0.5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0.2857142857142857</c:v>
                </c:pt>
                <c:pt idx="10">
                  <c:v>0.14285714285714285</c:v>
                </c:pt>
                <c:pt idx="11">
                  <c:v>0.55555555555555558</c:v>
                </c:pt>
                <c:pt idx="12">
                  <c:v>0.63636363636363635</c:v>
                </c:pt>
                <c:pt idx="13">
                  <c:v>0.63636363636363635</c:v>
                </c:pt>
                <c:pt idx="14">
                  <c:v>0.5</c:v>
                </c:pt>
                <c:pt idx="15">
                  <c:v>0.25</c:v>
                </c:pt>
                <c:pt idx="16">
                  <c:v>0.125</c:v>
                </c:pt>
                <c:pt idx="17">
                  <c:v>0</c:v>
                </c:pt>
                <c:pt idx="18">
                  <c:v>0.2857142857142857</c:v>
                </c:pt>
                <c:pt idx="19">
                  <c:v>0</c:v>
                </c:pt>
                <c:pt idx="20">
                  <c:v>0.36363636363636365</c:v>
                </c:pt>
                <c:pt idx="21">
                  <c:v>0.5</c:v>
                </c:pt>
                <c:pt idx="22">
                  <c:v>0.58333333333333337</c:v>
                </c:pt>
                <c:pt idx="23">
                  <c:v>0.1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8-4BA8-A304-353AE87A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9199"/>
        <c:axId val="178003775"/>
      </c:scatterChart>
      <c:valAx>
        <c:axId val="1779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3775"/>
        <c:crosses val="autoZero"/>
        <c:crossBetween val="midCat"/>
      </c:valAx>
      <c:valAx>
        <c:axId val="178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Cinnamon fern light vs fertile:sterile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5175107332404624"/>
                  <c:y val="-0.13617494822867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light!$E$52:$E$76</c:f>
              <c:numCache>
                <c:formatCode>General</c:formatCode>
                <c:ptCount val="25"/>
                <c:pt idx="0">
                  <c:v>14.599999999999994</c:v>
                </c:pt>
                <c:pt idx="1">
                  <c:v>19.36</c:v>
                </c:pt>
                <c:pt idx="2">
                  <c:v>13.969999999999999</c:v>
                </c:pt>
                <c:pt idx="3">
                  <c:v>44.15</c:v>
                </c:pt>
                <c:pt idx="4">
                  <c:v>80.56</c:v>
                </c:pt>
                <c:pt idx="5">
                  <c:v>85.22</c:v>
                </c:pt>
                <c:pt idx="6">
                  <c:v>81.89</c:v>
                </c:pt>
                <c:pt idx="7">
                  <c:v>77.180000000000007</c:v>
                </c:pt>
                <c:pt idx="8">
                  <c:v>33.069999999999993</c:v>
                </c:pt>
                <c:pt idx="9">
                  <c:v>34.150000000000006</c:v>
                </c:pt>
                <c:pt idx="10">
                  <c:v>34.370000000000005</c:v>
                </c:pt>
                <c:pt idx="11">
                  <c:v>23.060000000000002</c:v>
                </c:pt>
                <c:pt idx="12">
                  <c:v>67.349999999999994</c:v>
                </c:pt>
                <c:pt idx="13">
                  <c:v>64.900000000000006</c:v>
                </c:pt>
                <c:pt idx="14">
                  <c:v>78.900000000000006</c:v>
                </c:pt>
                <c:pt idx="15">
                  <c:v>74.78</c:v>
                </c:pt>
                <c:pt idx="16">
                  <c:v>55.67</c:v>
                </c:pt>
                <c:pt idx="17">
                  <c:v>47.31</c:v>
                </c:pt>
                <c:pt idx="18">
                  <c:v>48.23</c:v>
                </c:pt>
                <c:pt idx="19">
                  <c:v>29.370000000000005</c:v>
                </c:pt>
                <c:pt idx="20">
                  <c:v>67.3</c:v>
                </c:pt>
                <c:pt idx="21">
                  <c:v>66.009999999999991</c:v>
                </c:pt>
                <c:pt idx="22">
                  <c:v>68.400000000000006</c:v>
                </c:pt>
                <c:pt idx="23">
                  <c:v>74.27</c:v>
                </c:pt>
                <c:pt idx="24">
                  <c:v>63.18</c:v>
                </c:pt>
              </c:numCache>
            </c:numRef>
          </c:xVal>
          <c:yVal>
            <c:numRef>
              <c:f>light!$J$52:$J$76</c:f>
              <c:numCache>
                <c:formatCode>General</c:formatCode>
                <c:ptCount val="25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0.2</c:v>
                </c:pt>
                <c:pt idx="5">
                  <c:v>0.2857142857142857</c:v>
                </c:pt>
                <c:pt idx="6">
                  <c:v>0.4</c:v>
                </c:pt>
                <c:pt idx="7">
                  <c:v>0.25</c:v>
                </c:pt>
                <c:pt idx="8">
                  <c:v>0.2</c:v>
                </c:pt>
                <c:pt idx="9">
                  <c:v>0.14285714285714285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0.27272727272727271</c:v>
                </c:pt>
                <c:pt idx="13">
                  <c:v>0.22222222222222221</c:v>
                </c:pt>
                <c:pt idx="14">
                  <c:v>0.2</c:v>
                </c:pt>
                <c:pt idx="15">
                  <c:v>0.25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0.2857142857142857</c:v>
                </c:pt>
                <c:pt idx="21">
                  <c:v>0.55555555555555558</c:v>
                </c:pt>
                <c:pt idx="22">
                  <c:v>0.5</c:v>
                </c:pt>
                <c:pt idx="23">
                  <c:v>0.23076923076923078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90-4EAD-A182-E3B52ECE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9199"/>
        <c:axId val="178003775"/>
      </c:scatterChart>
      <c:valAx>
        <c:axId val="1779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03775"/>
        <c:crosses val="autoZero"/>
        <c:crossBetween val="midCat"/>
      </c:valAx>
      <c:valAx>
        <c:axId val="178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184740549897169E-2"/>
          <c:y val="0.17503942672574607"/>
          <c:w val="0.88352298595975942"/>
          <c:h val="0.7154806195904377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light!$E$77:$E$89</c:f>
              <c:numCache>
                <c:formatCode>General</c:formatCode>
                <c:ptCount val="13"/>
                <c:pt idx="0">
                  <c:v>37.22</c:v>
                </c:pt>
                <c:pt idx="1">
                  <c:v>20.950000000000003</c:v>
                </c:pt>
                <c:pt idx="2">
                  <c:v>18.920000000000002</c:v>
                </c:pt>
                <c:pt idx="3">
                  <c:v>19.180000000000007</c:v>
                </c:pt>
                <c:pt idx="4">
                  <c:v>62.35</c:v>
                </c:pt>
                <c:pt idx="5">
                  <c:v>66.2</c:v>
                </c:pt>
                <c:pt idx="6">
                  <c:v>62.72</c:v>
                </c:pt>
                <c:pt idx="7">
                  <c:v>40.49</c:v>
                </c:pt>
                <c:pt idx="8">
                  <c:v>10.790000000000006</c:v>
                </c:pt>
                <c:pt idx="9">
                  <c:v>16.39</c:v>
                </c:pt>
                <c:pt idx="10">
                  <c:v>35.010000000000005</c:v>
                </c:pt>
                <c:pt idx="11">
                  <c:v>28.92</c:v>
                </c:pt>
                <c:pt idx="12">
                  <c:v>36</c:v>
                </c:pt>
              </c:numCache>
            </c:numRef>
          </c:xVal>
          <c:yVal>
            <c:numRef>
              <c:f>light!$J$77:$J$89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0.8571428571428571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0.33333333333333331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4-4320-9057-72A420672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94464"/>
        <c:axId val="165995712"/>
      </c:scatterChart>
      <c:valAx>
        <c:axId val="1659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5712"/>
        <c:crosses val="autoZero"/>
        <c:crossBetween val="midCat"/>
      </c:valAx>
      <c:valAx>
        <c:axId val="1659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850B5196-FE77-4D82-BB00-0B92D50619F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850B5196-FE77-4D82-BB00-0B92D50619F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602598</xdr:colOff>
      <xdr:row>2</xdr:row>
      <xdr:rowOff>74135</xdr:rowOff>
    </xdr:from>
    <xdr:to>
      <xdr:col>21</xdr:col>
      <xdr:colOff>480044</xdr:colOff>
      <xdr:row>21</xdr:row>
      <xdr:rowOff>34803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20B2A-A444-4B5F-8F17-FD0DE1E53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587775</xdr:colOff>
      <xdr:row>2</xdr:row>
      <xdr:rowOff>75064</xdr:rowOff>
    </xdr:from>
    <xdr:to>
      <xdr:col>28</xdr:col>
      <xdr:colOff>481828</xdr:colOff>
      <xdr:row>17</xdr:row>
      <xdr:rowOff>7942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9B439B8-9601-4D81-A70C-8FC4FD7F9B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1125" y="456064"/>
              <a:ext cx="4161253" cy="2790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173700</xdr:colOff>
      <xdr:row>23</xdr:row>
      <xdr:rowOff>148885</xdr:rowOff>
    </xdr:from>
    <xdr:to>
      <xdr:col>22</xdr:col>
      <xdr:colOff>51145</xdr:colOff>
      <xdr:row>42</xdr:row>
      <xdr:rowOff>109552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587B19-EAC5-48F2-A6E2-B9BA42243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162213</xdr:colOff>
      <xdr:row>23</xdr:row>
      <xdr:rowOff>191693</xdr:rowOff>
    </xdr:from>
    <xdr:to>
      <xdr:col>29</xdr:col>
      <xdr:colOff>56266</xdr:colOff>
      <xdr:row>38</xdr:row>
      <xdr:rowOff>124569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5C39B01-8923-4292-AE26-3FB4C8652E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35163" y="4573193"/>
              <a:ext cx="4161253" cy="2790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187774</xdr:colOff>
      <xdr:row>46</xdr:row>
      <xdr:rowOff>171457</xdr:rowOff>
    </xdr:from>
    <xdr:to>
      <xdr:col>19</xdr:col>
      <xdr:colOff>650561</xdr:colOff>
      <xdr:row>62</xdr:row>
      <xdr:rowOff>120474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58A91-45E1-47BB-A267-42FE1E82B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60F57-035A-4C1E-99CE-F168881B1F83}">
  <dimension ref="A1:F208"/>
  <sheetViews>
    <sheetView zoomScale="98" workbookViewId="0">
      <selection activeCell="D9" sqref="D9"/>
    </sheetView>
  </sheetViews>
  <sheetFormatPr defaultRowHeight="15" x14ac:dyDescent="0.25"/>
  <sheetData>
    <row r="1" spans="1:6" x14ac:dyDescent="0.25">
      <c r="A1" t="s">
        <v>61</v>
      </c>
      <c r="B1" t="s">
        <v>62</v>
      </c>
      <c r="C1" t="s">
        <v>2</v>
      </c>
      <c r="D1" t="s">
        <v>63</v>
      </c>
      <c r="E1" t="s">
        <v>64</v>
      </c>
      <c r="F1" t="s">
        <v>9</v>
      </c>
    </row>
    <row r="2" spans="1:6" x14ac:dyDescent="0.25">
      <c r="A2" t="s">
        <v>29</v>
      </c>
      <c r="B2">
        <v>3</v>
      </c>
      <c r="C2">
        <v>1</v>
      </c>
      <c r="D2">
        <v>54.25</v>
      </c>
      <c r="E2">
        <v>44</v>
      </c>
      <c r="F2">
        <v>1</v>
      </c>
    </row>
    <row r="3" spans="1:6" x14ac:dyDescent="0.25">
      <c r="A3" t="s">
        <v>32</v>
      </c>
      <c r="B3">
        <v>6</v>
      </c>
      <c r="C3">
        <v>1</v>
      </c>
      <c r="D3">
        <v>84.07</v>
      </c>
      <c r="E3">
        <v>39</v>
      </c>
      <c r="F3">
        <v>1</v>
      </c>
    </row>
    <row r="4" spans="1:6" x14ac:dyDescent="0.25">
      <c r="A4" t="s">
        <v>32</v>
      </c>
      <c r="B4">
        <v>3</v>
      </c>
      <c r="C4">
        <v>3</v>
      </c>
      <c r="D4">
        <v>88.71</v>
      </c>
      <c r="E4">
        <v>49</v>
      </c>
      <c r="F4">
        <v>1</v>
      </c>
    </row>
    <row r="5" spans="1:6" x14ac:dyDescent="0.25">
      <c r="A5" t="s">
        <v>25</v>
      </c>
      <c r="B5">
        <v>6</v>
      </c>
      <c r="C5">
        <v>3</v>
      </c>
      <c r="D5">
        <v>32.979999999999997</v>
      </c>
      <c r="E5">
        <v>36</v>
      </c>
      <c r="F5">
        <v>1</v>
      </c>
    </row>
    <row r="6" spans="1:6" x14ac:dyDescent="0.25">
      <c r="A6" t="s">
        <v>25</v>
      </c>
      <c r="B6">
        <v>4</v>
      </c>
      <c r="C6">
        <v>4</v>
      </c>
      <c r="D6">
        <v>40.97</v>
      </c>
      <c r="E6">
        <v>42</v>
      </c>
      <c r="F6">
        <v>1</v>
      </c>
    </row>
    <row r="7" spans="1:6" x14ac:dyDescent="0.25">
      <c r="A7" t="s">
        <v>25</v>
      </c>
      <c r="B7">
        <v>3</v>
      </c>
      <c r="C7">
        <v>7</v>
      </c>
      <c r="D7">
        <v>50.24</v>
      </c>
      <c r="E7">
        <v>50</v>
      </c>
      <c r="F7">
        <v>1</v>
      </c>
    </row>
    <row r="8" spans="1:6" x14ac:dyDescent="0.25">
      <c r="A8" t="s">
        <v>25</v>
      </c>
      <c r="B8">
        <v>2</v>
      </c>
      <c r="C8">
        <v>3</v>
      </c>
      <c r="D8">
        <v>47.65</v>
      </c>
      <c r="E8">
        <v>51</v>
      </c>
      <c r="F8">
        <v>1</v>
      </c>
    </row>
    <row r="9" spans="1:6" x14ac:dyDescent="0.25">
      <c r="A9" t="s">
        <v>45</v>
      </c>
      <c r="B9">
        <v>0</v>
      </c>
      <c r="C9">
        <v>8</v>
      </c>
      <c r="D9">
        <v>83.27</v>
      </c>
      <c r="E9">
        <v>69</v>
      </c>
      <c r="F9">
        <v>1</v>
      </c>
    </row>
    <row r="10" spans="1:6" x14ac:dyDescent="0.25">
      <c r="A10" t="s">
        <v>45</v>
      </c>
      <c r="B10">
        <v>4</v>
      </c>
      <c r="C10">
        <v>14</v>
      </c>
      <c r="D10">
        <v>32.72</v>
      </c>
      <c r="E10">
        <v>52</v>
      </c>
      <c r="F10">
        <v>1</v>
      </c>
    </row>
    <row r="11" spans="1:6" x14ac:dyDescent="0.25">
      <c r="A11" t="s">
        <v>45</v>
      </c>
      <c r="B11">
        <v>2</v>
      </c>
      <c r="C11">
        <v>6</v>
      </c>
      <c r="D11">
        <v>47.56</v>
      </c>
      <c r="E11">
        <v>54</v>
      </c>
      <c r="F11">
        <v>1</v>
      </c>
    </row>
    <row r="12" spans="1:6" x14ac:dyDescent="0.25">
      <c r="A12" t="s">
        <v>29</v>
      </c>
      <c r="B12">
        <v>5</v>
      </c>
      <c r="C12">
        <v>0</v>
      </c>
      <c r="D12">
        <v>76.28</v>
      </c>
      <c r="E12">
        <v>51</v>
      </c>
      <c r="F12">
        <v>1</v>
      </c>
    </row>
    <row r="13" spans="1:6" x14ac:dyDescent="0.25">
      <c r="A13" t="s">
        <v>45</v>
      </c>
      <c r="B13">
        <v>3</v>
      </c>
      <c r="C13">
        <v>6</v>
      </c>
      <c r="D13">
        <v>14.44</v>
      </c>
      <c r="E13">
        <v>88</v>
      </c>
      <c r="F13">
        <v>1</v>
      </c>
    </row>
    <row r="14" spans="1:6" x14ac:dyDescent="0.25">
      <c r="A14" t="s">
        <v>26</v>
      </c>
      <c r="B14">
        <v>3</v>
      </c>
      <c r="C14">
        <v>6</v>
      </c>
      <c r="D14">
        <v>40.409999999999997</v>
      </c>
      <c r="E14">
        <v>75</v>
      </c>
      <c r="F14">
        <v>1</v>
      </c>
    </row>
    <row r="15" spans="1:6" x14ac:dyDescent="0.25">
      <c r="A15" t="s">
        <v>29</v>
      </c>
      <c r="B15">
        <v>3</v>
      </c>
      <c r="C15">
        <v>0</v>
      </c>
      <c r="D15">
        <v>75.2</v>
      </c>
      <c r="E15">
        <v>32</v>
      </c>
      <c r="F15">
        <v>1</v>
      </c>
    </row>
    <row r="16" spans="1:6" x14ac:dyDescent="0.25">
      <c r="A16" t="s">
        <v>29</v>
      </c>
      <c r="B16">
        <v>3</v>
      </c>
      <c r="C16">
        <v>1</v>
      </c>
      <c r="D16">
        <v>64.459999999999994</v>
      </c>
      <c r="E16">
        <v>55</v>
      </c>
      <c r="F16">
        <v>1</v>
      </c>
    </row>
    <row r="17" spans="1:6" x14ac:dyDescent="0.25">
      <c r="A17" t="s">
        <v>29</v>
      </c>
      <c r="B17">
        <v>3</v>
      </c>
      <c r="C17">
        <v>0</v>
      </c>
      <c r="D17">
        <v>41.03</v>
      </c>
      <c r="E17">
        <v>60</v>
      </c>
      <c r="F17">
        <v>1</v>
      </c>
    </row>
    <row r="18" spans="1:6" x14ac:dyDescent="0.25">
      <c r="A18" t="s">
        <v>26</v>
      </c>
      <c r="B18">
        <v>1</v>
      </c>
      <c r="C18">
        <v>7</v>
      </c>
      <c r="D18">
        <v>83.91</v>
      </c>
      <c r="E18">
        <v>68</v>
      </c>
      <c r="F18">
        <v>1</v>
      </c>
    </row>
    <row r="19" spans="1:6" x14ac:dyDescent="0.25">
      <c r="A19" t="s">
        <v>26</v>
      </c>
      <c r="B19">
        <v>2</v>
      </c>
      <c r="C19">
        <v>5</v>
      </c>
      <c r="D19">
        <v>86.97</v>
      </c>
      <c r="E19">
        <v>75</v>
      </c>
      <c r="F19">
        <v>2</v>
      </c>
    </row>
    <row r="20" spans="1:6" x14ac:dyDescent="0.25">
      <c r="A20" t="s">
        <v>29</v>
      </c>
      <c r="B20">
        <v>6</v>
      </c>
      <c r="C20">
        <v>0</v>
      </c>
      <c r="D20">
        <v>65.86</v>
      </c>
      <c r="E20">
        <v>56</v>
      </c>
      <c r="F20">
        <v>2</v>
      </c>
    </row>
    <row r="21" spans="1:6" x14ac:dyDescent="0.25">
      <c r="A21" t="s">
        <v>26</v>
      </c>
      <c r="B21">
        <v>1</v>
      </c>
      <c r="C21">
        <v>6</v>
      </c>
      <c r="D21">
        <v>68.16</v>
      </c>
      <c r="E21">
        <v>59</v>
      </c>
      <c r="F21">
        <v>2</v>
      </c>
    </row>
    <row r="22" spans="1:6" x14ac:dyDescent="0.25">
      <c r="A22" t="s">
        <v>32</v>
      </c>
      <c r="B22">
        <v>2</v>
      </c>
      <c r="C22">
        <v>2</v>
      </c>
      <c r="D22">
        <v>77.05</v>
      </c>
      <c r="E22">
        <v>35</v>
      </c>
      <c r="F22">
        <v>2</v>
      </c>
    </row>
    <row r="23" spans="1:6" x14ac:dyDescent="0.25">
      <c r="A23" t="s">
        <v>32</v>
      </c>
      <c r="B23">
        <v>5</v>
      </c>
      <c r="C23">
        <v>5</v>
      </c>
      <c r="D23">
        <v>89.37</v>
      </c>
      <c r="E23">
        <v>50</v>
      </c>
      <c r="F23">
        <v>2</v>
      </c>
    </row>
    <row r="24" spans="1:6" x14ac:dyDescent="0.25">
      <c r="A24" t="s">
        <v>25</v>
      </c>
      <c r="B24">
        <v>2</v>
      </c>
      <c r="C24">
        <v>9</v>
      </c>
      <c r="D24">
        <v>71.44</v>
      </c>
      <c r="E24">
        <v>44</v>
      </c>
      <c r="F24">
        <v>2</v>
      </c>
    </row>
    <row r="25" spans="1:6" x14ac:dyDescent="0.25">
      <c r="A25" t="s">
        <v>25</v>
      </c>
      <c r="B25">
        <v>0</v>
      </c>
      <c r="C25">
        <v>9</v>
      </c>
      <c r="D25">
        <v>78.489999999999995</v>
      </c>
      <c r="E25">
        <v>45</v>
      </c>
      <c r="F25">
        <v>2</v>
      </c>
    </row>
    <row r="26" spans="1:6" x14ac:dyDescent="0.25">
      <c r="A26" t="s">
        <v>32</v>
      </c>
      <c r="B26">
        <v>5</v>
      </c>
      <c r="C26">
        <v>1</v>
      </c>
      <c r="D26">
        <v>88.79</v>
      </c>
      <c r="E26">
        <v>60</v>
      </c>
      <c r="F26">
        <v>2</v>
      </c>
    </row>
    <row r="27" spans="1:6" x14ac:dyDescent="0.25">
      <c r="A27" t="s">
        <v>25</v>
      </c>
      <c r="B27">
        <v>0</v>
      </c>
      <c r="C27">
        <v>5</v>
      </c>
      <c r="D27">
        <v>84.58</v>
      </c>
      <c r="E27">
        <v>52</v>
      </c>
      <c r="F27">
        <v>2</v>
      </c>
    </row>
    <row r="28" spans="1:6" x14ac:dyDescent="0.25">
      <c r="A28" t="s">
        <v>45</v>
      </c>
      <c r="B28">
        <v>2</v>
      </c>
      <c r="C28">
        <v>6</v>
      </c>
      <c r="D28">
        <v>25.99</v>
      </c>
      <c r="E28">
        <v>75</v>
      </c>
      <c r="F28">
        <v>2</v>
      </c>
    </row>
    <row r="29" spans="1:6" x14ac:dyDescent="0.25">
      <c r="A29" t="s">
        <v>45</v>
      </c>
      <c r="B29">
        <v>2</v>
      </c>
      <c r="C29">
        <v>7</v>
      </c>
      <c r="D29">
        <v>55.1</v>
      </c>
      <c r="E29">
        <v>68</v>
      </c>
      <c r="F29">
        <v>2</v>
      </c>
    </row>
    <row r="30" spans="1:6" x14ac:dyDescent="0.25">
      <c r="A30" t="s">
        <v>25</v>
      </c>
      <c r="B30">
        <v>13</v>
      </c>
      <c r="C30">
        <v>4</v>
      </c>
      <c r="D30">
        <v>37.700000000000003</v>
      </c>
      <c r="E30">
        <v>60</v>
      </c>
      <c r="F30">
        <v>2</v>
      </c>
    </row>
    <row r="31" spans="1:6" x14ac:dyDescent="0.25">
      <c r="A31" t="s">
        <v>29</v>
      </c>
      <c r="B31">
        <v>1</v>
      </c>
      <c r="C31">
        <v>5</v>
      </c>
      <c r="D31">
        <v>85.34</v>
      </c>
      <c r="E31">
        <v>51</v>
      </c>
      <c r="F31">
        <v>2</v>
      </c>
    </row>
    <row r="32" spans="1:6" x14ac:dyDescent="0.25">
      <c r="A32" t="s">
        <v>29</v>
      </c>
      <c r="B32">
        <v>3</v>
      </c>
      <c r="C32">
        <v>2</v>
      </c>
      <c r="D32">
        <v>84.56</v>
      </c>
      <c r="E32">
        <v>54</v>
      </c>
      <c r="F32">
        <v>2</v>
      </c>
    </row>
    <row r="33" spans="1:6" x14ac:dyDescent="0.25">
      <c r="A33" t="s">
        <v>45</v>
      </c>
      <c r="B33">
        <v>1</v>
      </c>
      <c r="C33">
        <v>2</v>
      </c>
      <c r="D33">
        <v>3.77</v>
      </c>
      <c r="E33">
        <v>89</v>
      </c>
      <c r="F33">
        <v>2</v>
      </c>
    </row>
    <row r="34" spans="1:6" x14ac:dyDescent="0.25">
      <c r="A34" t="s">
        <v>45</v>
      </c>
      <c r="B34">
        <v>2</v>
      </c>
      <c r="C34">
        <v>5</v>
      </c>
      <c r="D34">
        <v>3.9</v>
      </c>
      <c r="E34">
        <v>67</v>
      </c>
      <c r="F34">
        <v>2</v>
      </c>
    </row>
    <row r="35" spans="1:6" x14ac:dyDescent="0.25">
      <c r="A35" t="s">
        <v>26</v>
      </c>
      <c r="B35">
        <v>3</v>
      </c>
      <c r="C35">
        <v>7</v>
      </c>
      <c r="D35">
        <v>38.520000000000003</v>
      </c>
      <c r="E35">
        <v>78</v>
      </c>
      <c r="F35">
        <v>2</v>
      </c>
    </row>
    <row r="36" spans="1:6" x14ac:dyDescent="0.25">
      <c r="A36" t="s">
        <v>29</v>
      </c>
      <c r="B36">
        <v>1</v>
      </c>
      <c r="C36">
        <v>3</v>
      </c>
      <c r="D36">
        <v>81.84</v>
      </c>
      <c r="E36">
        <v>57</v>
      </c>
      <c r="F36">
        <v>2</v>
      </c>
    </row>
    <row r="37" spans="1:6" x14ac:dyDescent="0.25">
      <c r="A37" t="s">
        <v>29</v>
      </c>
      <c r="B37">
        <v>1</v>
      </c>
      <c r="C37">
        <v>4</v>
      </c>
      <c r="D37">
        <v>82.47</v>
      </c>
      <c r="E37">
        <v>44</v>
      </c>
      <c r="F37">
        <v>2</v>
      </c>
    </row>
    <row r="38" spans="1:6" x14ac:dyDescent="0.25">
      <c r="A38" t="s">
        <v>32</v>
      </c>
      <c r="B38">
        <v>3</v>
      </c>
      <c r="C38">
        <v>3</v>
      </c>
      <c r="D38">
        <v>79.86</v>
      </c>
      <c r="E38">
        <v>63</v>
      </c>
      <c r="F38">
        <v>2</v>
      </c>
    </row>
    <row r="39" spans="1:6" x14ac:dyDescent="0.25">
      <c r="A39" t="s">
        <v>29</v>
      </c>
      <c r="B39">
        <v>0</v>
      </c>
      <c r="C39">
        <v>6</v>
      </c>
      <c r="D39">
        <v>89.75</v>
      </c>
      <c r="E39">
        <v>57</v>
      </c>
      <c r="F39">
        <v>3</v>
      </c>
    </row>
    <row r="40" spans="1:6" x14ac:dyDescent="0.25">
      <c r="A40" t="s">
        <v>26</v>
      </c>
      <c r="B40">
        <v>0</v>
      </c>
      <c r="C40">
        <v>5</v>
      </c>
      <c r="D40">
        <v>87.69</v>
      </c>
      <c r="E40">
        <v>50</v>
      </c>
      <c r="F40">
        <v>3</v>
      </c>
    </row>
    <row r="41" spans="1:6" x14ac:dyDescent="0.25">
      <c r="A41" t="s">
        <v>29</v>
      </c>
      <c r="B41">
        <v>2</v>
      </c>
      <c r="C41">
        <v>3</v>
      </c>
      <c r="D41">
        <v>84.32</v>
      </c>
      <c r="E41">
        <v>40</v>
      </c>
      <c r="F41">
        <v>3</v>
      </c>
    </row>
    <row r="42" spans="1:6" x14ac:dyDescent="0.25">
      <c r="A42" t="s">
        <v>26</v>
      </c>
      <c r="B42">
        <v>6</v>
      </c>
      <c r="C42">
        <v>7</v>
      </c>
      <c r="D42">
        <v>51.97</v>
      </c>
      <c r="E42">
        <v>75</v>
      </c>
      <c r="F42">
        <v>3</v>
      </c>
    </row>
    <row r="43" spans="1:6" x14ac:dyDescent="0.25">
      <c r="A43" t="s">
        <v>26</v>
      </c>
      <c r="B43">
        <v>2</v>
      </c>
      <c r="C43">
        <v>7</v>
      </c>
      <c r="D43">
        <v>34.47</v>
      </c>
      <c r="E43">
        <v>73</v>
      </c>
      <c r="F43">
        <v>3</v>
      </c>
    </row>
    <row r="44" spans="1:6" x14ac:dyDescent="0.25">
      <c r="A44" t="s">
        <v>26</v>
      </c>
      <c r="B44">
        <v>4</v>
      </c>
      <c r="C44">
        <v>8</v>
      </c>
      <c r="D44">
        <v>29.55</v>
      </c>
      <c r="E44">
        <v>66</v>
      </c>
      <c r="F44">
        <v>3</v>
      </c>
    </row>
    <row r="45" spans="1:6" x14ac:dyDescent="0.25">
      <c r="A45" t="s">
        <v>45</v>
      </c>
      <c r="B45">
        <v>4</v>
      </c>
      <c r="C45">
        <v>6</v>
      </c>
      <c r="D45">
        <v>53.78</v>
      </c>
      <c r="E45">
        <v>52</v>
      </c>
      <c r="F45">
        <v>3</v>
      </c>
    </row>
    <row r="46" spans="1:6" x14ac:dyDescent="0.25">
      <c r="A46" t="s">
        <v>45</v>
      </c>
      <c r="B46">
        <v>1</v>
      </c>
      <c r="C46">
        <v>4</v>
      </c>
      <c r="D46">
        <v>16.95</v>
      </c>
      <c r="E46">
        <v>75</v>
      </c>
      <c r="F46">
        <v>3</v>
      </c>
    </row>
    <row r="47" spans="1:6" x14ac:dyDescent="0.25">
      <c r="A47" t="s">
        <v>45</v>
      </c>
      <c r="B47">
        <v>1</v>
      </c>
      <c r="C47">
        <v>2</v>
      </c>
      <c r="D47">
        <v>1.6</v>
      </c>
      <c r="E47">
        <v>83</v>
      </c>
      <c r="F47">
        <v>3</v>
      </c>
    </row>
    <row r="48" spans="1:6" x14ac:dyDescent="0.25">
      <c r="A48" t="s">
        <v>45</v>
      </c>
      <c r="B48">
        <v>2</v>
      </c>
      <c r="C48">
        <v>3</v>
      </c>
      <c r="D48">
        <v>1.72</v>
      </c>
      <c r="E48">
        <v>87</v>
      </c>
      <c r="F48">
        <v>3</v>
      </c>
    </row>
    <row r="49" spans="1:6" x14ac:dyDescent="0.25">
      <c r="A49" t="s">
        <v>45</v>
      </c>
      <c r="B49">
        <v>1</v>
      </c>
      <c r="C49">
        <v>4</v>
      </c>
      <c r="D49">
        <v>6.87</v>
      </c>
      <c r="E49">
        <v>89</v>
      </c>
      <c r="F49">
        <v>3</v>
      </c>
    </row>
    <row r="50" spans="1:6" x14ac:dyDescent="0.25">
      <c r="A50" t="s">
        <v>45</v>
      </c>
      <c r="B50">
        <v>4</v>
      </c>
      <c r="C50">
        <v>10</v>
      </c>
      <c r="D50">
        <v>16.260000000000002</v>
      </c>
      <c r="E50">
        <v>74</v>
      </c>
      <c r="F50">
        <v>3</v>
      </c>
    </row>
    <row r="51" spans="1:6" x14ac:dyDescent="0.25">
      <c r="A51" t="s">
        <v>45</v>
      </c>
      <c r="B51">
        <v>3</v>
      </c>
      <c r="C51">
        <v>6</v>
      </c>
      <c r="D51">
        <v>9.76</v>
      </c>
      <c r="E51">
        <v>59</v>
      </c>
      <c r="F51">
        <v>3</v>
      </c>
    </row>
    <row r="52" spans="1:6" x14ac:dyDescent="0.25">
      <c r="A52" t="s">
        <v>29</v>
      </c>
      <c r="B52">
        <v>5</v>
      </c>
      <c r="C52">
        <v>0</v>
      </c>
      <c r="D52">
        <v>75.53</v>
      </c>
      <c r="E52">
        <v>40</v>
      </c>
      <c r="F52">
        <v>3</v>
      </c>
    </row>
    <row r="53" spans="1:6" x14ac:dyDescent="0.25">
      <c r="A53" t="s">
        <v>32</v>
      </c>
      <c r="B53">
        <v>5</v>
      </c>
      <c r="C53">
        <v>1</v>
      </c>
      <c r="D53">
        <v>76.040000000000006</v>
      </c>
      <c r="E53">
        <v>50</v>
      </c>
      <c r="F53">
        <v>3</v>
      </c>
    </row>
    <row r="54" spans="1:6" x14ac:dyDescent="0.25">
      <c r="A54" t="s">
        <v>26</v>
      </c>
      <c r="B54">
        <v>1</v>
      </c>
      <c r="C54">
        <v>5</v>
      </c>
      <c r="D54">
        <v>72.510000000000005</v>
      </c>
      <c r="E54">
        <v>75</v>
      </c>
      <c r="F54">
        <v>3</v>
      </c>
    </row>
    <row r="55" spans="1:6" x14ac:dyDescent="0.25">
      <c r="A55" t="s">
        <v>32</v>
      </c>
      <c r="B55">
        <v>8</v>
      </c>
      <c r="C55">
        <v>2</v>
      </c>
      <c r="D55">
        <v>88.86</v>
      </c>
      <c r="E55">
        <v>68</v>
      </c>
      <c r="F55">
        <v>4</v>
      </c>
    </row>
    <row r="56" spans="1:6" x14ac:dyDescent="0.25">
      <c r="A56" t="s">
        <v>29</v>
      </c>
      <c r="B56">
        <v>1</v>
      </c>
      <c r="C56">
        <v>5</v>
      </c>
      <c r="D56">
        <v>89.62</v>
      </c>
      <c r="E56">
        <v>67</v>
      </c>
      <c r="F56">
        <v>4</v>
      </c>
    </row>
    <row r="57" spans="1:6" x14ac:dyDescent="0.25">
      <c r="A57" t="s">
        <v>32</v>
      </c>
      <c r="B57">
        <v>2</v>
      </c>
      <c r="C57">
        <v>2</v>
      </c>
      <c r="D57">
        <v>91.52</v>
      </c>
      <c r="E57">
        <v>59</v>
      </c>
      <c r="F57">
        <v>4</v>
      </c>
    </row>
    <row r="58" spans="1:6" x14ac:dyDescent="0.25">
      <c r="A58" t="s">
        <v>32</v>
      </c>
      <c r="B58">
        <v>6</v>
      </c>
      <c r="C58">
        <v>0</v>
      </c>
      <c r="D58">
        <v>88.18</v>
      </c>
      <c r="E58">
        <v>60</v>
      </c>
      <c r="F58">
        <v>4</v>
      </c>
    </row>
    <row r="59" spans="1:6" x14ac:dyDescent="0.25">
      <c r="A59" t="s">
        <v>25</v>
      </c>
      <c r="B59">
        <v>0</v>
      </c>
      <c r="C59">
        <v>5</v>
      </c>
      <c r="D59">
        <v>84.64</v>
      </c>
      <c r="E59">
        <v>50</v>
      </c>
      <c r="F59">
        <v>4</v>
      </c>
    </row>
    <row r="60" spans="1:6" x14ac:dyDescent="0.25">
      <c r="A60" t="s">
        <v>29</v>
      </c>
      <c r="B60">
        <v>0</v>
      </c>
      <c r="C60">
        <v>6</v>
      </c>
      <c r="D60">
        <v>92.64</v>
      </c>
      <c r="E60">
        <v>50</v>
      </c>
      <c r="F60">
        <v>4</v>
      </c>
    </row>
    <row r="61" spans="1:6" x14ac:dyDescent="0.25">
      <c r="A61" t="s">
        <v>26</v>
      </c>
      <c r="B61">
        <v>3</v>
      </c>
      <c r="C61">
        <v>6</v>
      </c>
      <c r="D61">
        <v>37.799999999999997</v>
      </c>
      <c r="E61">
        <v>65</v>
      </c>
      <c r="F61">
        <v>4</v>
      </c>
    </row>
    <row r="62" spans="1:6" x14ac:dyDescent="0.25">
      <c r="A62" t="s">
        <v>26</v>
      </c>
      <c r="B62">
        <v>1</v>
      </c>
      <c r="C62">
        <v>4</v>
      </c>
      <c r="D62">
        <v>73.040000000000006</v>
      </c>
      <c r="E62">
        <v>68</v>
      </c>
      <c r="F62">
        <v>4</v>
      </c>
    </row>
    <row r="63" spans="1:6" x14ac:dyDescent="0.25">
      <c r="A63" t="s">
        <v>26</v>
      </c>
      <c r="B63">
        <v>0</v>
      </c>
      <c r="C63">
        <v>5</v>
      </c>
      <c r="D63">
        <v>77.52</v>
      </c>
      <c r="E63">
        <v>62</v>
      </c>
      <c r="F63">
        <v>4</v>
      </c>
    </row>
    <row r="64" spans="1:6" x14ac:dyDescent="0.25">
      <c r="A64" t="s">
        <v>25</v>
      </c>
      <c r="B64">
        <v>4</v>
      </c>
      <c r="C64">
        <v>8</v>
      </c>
      <c r="D64">
        <v>53.72</v>
      </c>
      <c r="E64">
        <v>49</v>
      </c>
      <c r="F64">
        <v>4</v>
      </c>
    </row>
    <row r="65" spans="1:6" x14ac:dyDescent="0.25">
      <c r="A65" t="s">
        <v>25</v>
      </c>
      <c r="B65">
        <v>3</v>
      </c>
      <c r="C65">
        <v>8</v>
      </c>
      <c r="D65">
        <v>80.959999999999994</v>
      </c>
      <c r="E65">
        <v>40</v>
      </c>
      <c r="F65">
        <v>4</v>
      </c>
    </row>
    <row r="66" spans="1:6" x14ac:dyDescent="0.25">
      <c r="A66" t="s">
        <v>25</v>
      </c>
      <c r="B66">
        <v>0</v>
      </c>
      <c r="C66">
        <v>5</v>
      </c>
      <c r="D66">
        <v>83.81</v>
      </c>
      <c r="E66">
        <v>35</v>
      </c>
      <c r="F66">
        <v>4</v>
      </c>
    </row>
    <row r="67" spans="1:6" x14ac:dyDescent="0.25">
      <c r="A67" t="s">
        <v>29</v>
      </c>
      <c r="B67">
        <v>1</v>
      </c>
      <c r="C67">
        <v>3</v>
      </c>
      <c r="D67">
        <v>83.11</v>
      </c>
      <c r="E67">
        <v>28</v>
      </c>
      <c r="F67">
        <v>4</v>
      </c>
    </row>
    <row r="68" spans="1:6" x14ac:dyDescent="0.25">
      <c r="A68" t="s">
        <v>45</v>
      </c>
      <c r="B68">
        <v>3</v>
      </c>
      <c r="C68">
        <v>3</v>
      </c>
      <c r="D68">
        <v>37.14</v>
      </c>
      <c r="E68">
        <v>82</v>
      </c>
      <c r="F68">
        <v>4</v>
      </c>
    </row>
    <row r="69" spans="1:6" x14ac:dyDescent="0.25">
      <c r="A69" t="s">
        <v>29</v>
      </c>
      <c r="B69">
        <v>2</v>
      </c>
      <c r="C69">
        <v>2</v>
      </c>
      <c r="D69">
        <v>81.13</v>
      </c>
      <c r="E69">
        <v>62</v>
      </c>
      <c r="F69">
        <v>4</v>
      </c>
    </row>
    <row r="70" spans="1:6" x14ac:dyDescent="0.25">
      <c r="A70" t="s">
        <v>25</v>
      </c>
      <c r="B70">
        <v>0</v>
      </c>
      <c r="C70">
        <v>5</v>
      </c>
      <c r="D70">
        <v>79.23</v>
      </c>
      <c r="E70">
        <v>48</v>
      </c>
      <c r="F70">
        <v>4</v>
      </c>
    </row>
    <row r="71" spans="1:6" x14ac:dyDescent="0.25">
      <c r="A71" t="s">
        <v>32</v>
      </c>
      <c r="B71">
        <v>0</v>
      </c>
      <c r="C71">
        <v>6</v>
      </c>
      <c r="D71">
        <v>81.430000000000007</v>
      </c>
      <c r="E71">
        <v>48</v>
      </c>
      <c r="F71">
        <v>4</v>
      </c>
    </row>
    <row r="72" spans="1:6" x14ac:dyDescent="0.25">
      <c r="A72" t="s">
        <v>26</v>
      </c>
      <c r="B72">
        <v>1</v>
      </c>
      <c r="C72">
        <v>5</v>
      </c>
      <c r="D72">
        <v>62.6</v>
      </c>
      <c r="E72">
        <v>60</v>
      </c>
      <c r="F72">
        <v>5</v>
      </c>
    </row>
    <row r="73" spans="1:6" x14ac:dyDescent="0.25">
      <c r="A73" t="s">
        <v>25</v>
      </c>
      <c r="B73">
        <v>2</v>
      </c>
      <c r="C73">
        <v>6</v>
      </c>
      <c r="D73">
        <v>79.069999999999993</v>
      </c>
      <c r="E73">
        <v>60</v>
      </c>
      <c r="F73">
        <v>5</v>
      </c>
    </row>
    <row r="74" spans="1:6" x14ac:dyDescent="0.25">
      <c r="A74" t="s">
        <v>32</v>
      </c>
      <c r="B74">
        <v>4</v>
      </c>
      <c r="C74">
        <v>4</v>
      </c>
      <c r="D74">
        <v>89.42</v>
      </c>
      <c r="E74">
        <v>66</v>
      </c>
      <c r="F74">
        <v>5</v>
      </c>
    </row>
    <row r="75" spans="1:6" x14ac:dyDescent="0.25">
      <c r="A75" t="s">
        <v>26</v>
      </c>
      <c r="B75">
        <v>4</v>
      </c>
      <c r="C75">
        <v>4</v>
      </c>
      <c r="D75">
        <v>29.29</v>
      </c>
      <c r="E75">
        <v>69</v>
      </c>
      <c r="F75">
        <v>5</v>
      </c>
    </row>
    <row r="76" spans="1:6" x14ac:dyDescent="0.25">
      <c r="A76" t="s">
        <v>32</v>
      </c>
      <c r="B76">
        <v>5</v>
      </c>
      <c r="C76">
        <v>0</v>
      </c>
      <c r="D76">
        <v>33.19</v>
      </c>
      <c r="E76">
        <v>83</v>
      </c>
      <c r="F76">
        <v>5</v>
      </c>
    </row>
    <row r="77" spans="1:6" x14ac:dyDescent="0.25">
      <c r="A77" t="s">
        <v>26</v>
      </c>
      <c r="B77">
        <v>0</v>
      </c>
      <c r="C77">
        <v>4</v>
      </c>
      <c r="D77">
        <v>76.37</v>
      </c>
      <c r="E77">
        <v>77</v>
      </c>
      <c r="F77">
        <v>5</v>
      </c>
    </row>
    <row r="78" spans="1:6" x14ac:dyDescent="0.25">
      <c r="A78" t="s">
        <v>45</v>
      </c>
      <c r="B78">
        <v>1</v>
      </c>
      <c r="C78">
        <v>9</v>
      </c>
      <c r="D78">
        <v>74.37</v>
      </c>
      <c r="E78">
        <v>61</v>
      </c>
      <c r="F78">
        <v>5</v>
      </c>
    </row>
    <row r="79" spans="1:6" x14ac:dyDescent="0.25">
      <c r="A79" t="s">
        <v>45</v>
      </c>
      <c r="B79">
        <v>1</v>
      </c>
      <c r="C79">
        <v>7</v>
      </c>
      <c r="D79">
        <v>73.59</v>
      </c>
      <c r="E79">
        <v>60</v>
      </c>
      <c r="F79">
        <v>5</v>
      </c>
    </row>
    <row r="80" spans="1:6" x14ac:dyDescent="0.25">
      <c r="A80" t="s">
        <v>45</v>
      </c>
      <c r="B80">
        <v>0</v>
      </c>
      <c r="C80">
        <v>6</v>
      </c>
      <c r="D80">
        <v>62.09</v>
      </c>
      <c r="E80">
        <v>52</v>
      </c>
      <c r="F80">
        <v>5</v>
      </c>
    </row>
    <row r="81" spans="1:6" x14ac:dyDescent="0.25">
      <c r="A81" t="s">
        <v>29</v>
      </c>
      <c r="B81">
        <v>2</v>
      </c>
      <c r="C81">
        <v>2</v>
      </c>
      <c r="D81">
        <v>85.33</v>
      </c>
      <c r="E81">
        <v>51</v>
      </c>
      <c r="F81">
        <v>5</v>
      </c>
    </row>
    <row r="82" spans="1:6" x14ac:dyDescent="0.25">
      <c r="A82" t="s">
        <v>32</v>
      </c>
      <c r="B82">
        <v>2</v>
      </c>
      <c r="C82">
        <v>6</v>
      </c>
      <c r="D82">
        <v>76.95</v>
      </c>
      <c r="E82">
        <v>50</v>
      </c>
      <c r="F82">
        <v>5</v>
      </c>
    </row>
    <row r="83" spans="1:6" x14ac:dyDescent="0.25">
      <c r="A83" t="s">
        <v>29</v>
      </c>
      <c r="B83">
        <v>0</v>
      </c>
      <c r="C83">
        <v>3</v>
      </c>
      <c r="D83">
        <v>88.61</v>
      </c>
      <c r="E83">
        <v>47</v>
      </c>
      <c r="F83">
        <v>5</v>
      </c>
    </row>
    <row r="84" spans="1:6" x14ac:dyDescent="0.25">
      <c r="A84" t="s">
        <v>45</v>
      </c>
      <c r="B84">
        <v>1</v>
      </c>
      <c r="C84">
        <v>3</v>
      </c>
      <c r="D84">
        <v>3.87</v>
      </c>
      <c r="E84">
        <v>71</v>
      </c>
      <c r="F84">
        <v>5</v>
      </c>
    </row>
    <row r="85" spans="1:6" x14ac:dyDescent="0.25">
      <c r="A85" t="s">
        <v>32</v>
      </c>
      <c r="B85">
        <v>0</v>
      </c>
      <c r="C85">
        <v>7</v>
      </c>
      <c r="D85">
        <v>94.86</v>
      </c>
      <c r="E85">
        <v>50</v>
      </c>
      <c r="F85">
        <v>5</v>
      </c>
    </row>
    <row r="86" spans="1:6" x14ac:dyDescent="0.25">
      <c r="A86" t="s">
        <v>32</v>
      </c>
      <c r="B86">
        <v>2</v>
      </c>
      <c r="C86">
        <v>5</v>
      </c>
      <c r="D86">
        <v>91.05</v>
      </c>
      <c r="E86">
        <v>52</v>
      </c>
      <c r="F86">
        <v>5</v>
      </c>
    </row>
    <row r="87" spans="1:6" x14ac:dyDescent="0.25">
      <c r="A87" t="s">
        <v>26</v>
      </c>
      <c r="B87">
        <v>0</v>
      </c>
      <c r="C87">
        <v>5</v>
      </c>
      <c r="D87">
        <v>84.78</v>
      </c>
      <c r="E87">
        <v>48</v>
      </c>
      <c r="F87">
        <v>5</v>
      </c>
    </row>
    <row r="88" spans="1:6" x14ac:dyDescent="0.25">
      <c r="A88" t="s">
        <v>32</v>
      </c>
      <c r="B88">
        <v>6</v>
      </c>
      <c r="C88">
        <v>0</v>
      </c>
      <c r="D88">
        <v>76.78</v>
      </c>
      <c r="E88">
        <v>54</v>
      </c>
      <c r="F88">
        <v>5</v>
      </c>
    </row>
    <row r="89" spans="1:6" x14ac:dyDescent="0.25">
      <c r="A89" t="s">
        <v>29</v>
      </c>
      <c r="B89">
        <v>2</v>
      </c>
      <c r="C89">
        <v>1</v>
      </c>
      <c r="D89">
        <v>68.84</v>
      </c>
      <c r="E89">
        <v>58</v>
      </c>
      <c r="F89">
        <v>5</v>
      </c>
    </row>
    <row r="90" spans="1:6" x14ac:dyDescent="0.25">
      <c r="A90" t="s">
        <v>26</v>
      </c>
      <c r="B90">
        <v>3</v>
      </c>
      <c r="C90">
        <v>6</v>
      </c>
      <c r="D90">
        <v>68.72</v>
      </c>
      <c r="E90">
        <v>70</v>
      </c>
      <c r="F90">
        <v>5</v>
      </c>
    </row>
    <row r="91" spans="1:6" x14ac:dyDescent="0.25">
      <c r="A91" t="s">
        <v>25</v>
      </c>
      <c r="B91">
        <v>0</v>
      </c>
      <c r="C91">
        <v>8</v>
      </c>
      <c r="D91">
        <v>80.17</v>
      </c>
      <c r="E91">
        <v>52</v>
      </c>
      <c r="F91">
        <v>5</v>
      </c>
    </row>
    <row r="92" spans="1:6" x14ac:dyDescent="0.25">
      <c r="A92" t="s">
        <v>25</v>
      </c>
      <c r="B92">
        <v>0</v>
      </c>
      <c r="C92">
        <v>8</v>
      </c>
      <c r="D92">
        <v>81.3</v>
      </c>
      <c r="E92">
        <v>51</v>
      </c>
      <c r="F92">
        <v>5</v>
      </c>
    </row>
    <row r="93" spans="1:6" x14ac:dyDescent="0.25">
      <c r="A93" t="s">
        <v>25</v>
      </c>
      <c r="B93">
        <v>2</v>
      </c>
      <c r="C93">
        <v>9</v>
      </c>
      <c r="D93">
        <v>59.02</v>
      </c>
      <c r="E93">
        <v>48</v>
      </c>
      <c r="F93">
        <v>5</v>
      </c>
    </row>
    <row r="94" spans="1:6" x14ac:dyDescent="0.25">
      <c r="A94" t="s">
        <v>26</v>
      </c>
      <c r="B94">
        <v>1</v>
      </c>
      <c r="C94">
        <v>5</v>
      </c>
      <c r="D94">
        <v>89.18</v>
      </c>
      <c r="E94">
        <v>67</v>
      </c>
      <c r="F94">
        <v>6</v>
      </c>
    </row>
    <row r="95" spans="1:6" x14ac:dyDescent="0.25">
      <c r="A95" t="s">
        <v>32</v>
      </c>
      <c r="B95">
        <v>7</v>
      </c>
      <c r="C95">
        <v>2</v>
      </c>
      <c r="D95">
        <v>89.71</v>
      </c>
      <c r="E95">
        <v>38</v>
      </c>
      <c r="F95">
        <v>6</v>
      </c>
    </row>
    <row r="96" spans="1:6" x14ac:dyDescent="0.25">
      <c r="A96" t="s">
        <v>32</v>
      </c>
      <c r="B96">
        <v>2</v>
      </c>
      <c r="C96">
        <v>2</v>
      </c>
      <c r="D96">
        <v>87.66</v>
      </c>
      <c r="E96">
        <v>37</v>
      </c>
      <c r="F96">
        <v>6</v>
      </c>
    </row>
    <row r="97" spans="1:6" x14ac:dyDescent="0.25">
      <c r="A97" t="s">
        <v>32</v>
      </c>
      <c r="B97">
        <v>3</v>
      </c>
      <c r="C97">
        <v>3</v>
      </c>
      <c r="D97">
        <v>89.37</v>
      </c>
      <c r="E97">
        <v>31</v>
      </c>
      <c r="F97">
        <v>6</v>
      </c>
    </row>
    <row r="98" spans="1:6" x14ac:dyDescent="0.25">
      <c r="A98" t="s">
        <v>25</v>
      </c>
      <c r="B98">
        <v>2</v>
      </c>
      <c r="C98">
        <v>7</v>
      </c>
      <c r="D98">
        <v>81.53</v>
      </c>
      <c r="E98">
        <v>53</v>
      </c>
      <c r="F98">
        <v>6</v>
      </c>
    </row>
    <row r="99" spans="1:6" x14ac:dyDescent="0.25">
      <c r="A99" t="s">
        <v>26</v>
      </c>
      <c r="B99">
        <v>1</v>
      </c>
      <c r="C99">
        <v>7</v>
      </c>
      <c r="D99">
        <v>81.400000000000006</v>
      </c>
      <c r="E99">
        <v>64</v>
      </c>
      <c r="F99">
        <v>6</v>
      </c>
    </row>
    <row r="100" spans="1:6" x14ac:dyDescent="0.25">
      <c r="A100" t="s">
        <v>45</v>
      </c>
      <c r="B100">
        <v>0</v>
      </c>
      <c r="C100">
        <v>7</v>
      </c>
      <c r="D100">
        <v>84.54</v>
      </c>
      <c r="E100">
        <v>46</v>
      </c>
      <c r="F100">
        <v>6</v>
      </c>
    </row>
    <row r="101" spans="1:6" x14ac:dyDescent="0.25">
      <c r="A101" t="s">
        <v>32</v>
      </c>
      <c r="B101">
        <v>3</v>
      </c>
      <c r="C101">
        <v>1</v>
      </c>
      <c r="D101">
        <v>63.94</v>
      </c>
      <c r="E101">
        <v>29</v>
      </c>
      <c r="F101">
        <v>6</v>
      </c>
    </row>
    <row r="102" spans="1:6" x14ac:dyDescent="0.25">
      <c r="A102" t="s">
        <v>45</v>
      </c>
      <c r="B102">
        <v>1</v>
      </c>
      <c r="C102">
        <v>5</v>
      </c>
      <c r="D102">
        <v>0.35</v>
      </c>
      <c r="E102">
        <v>72</v>
      </c>
      <c r="F102">
        <v>6</v>
      </c>
    </row>
    <row r="103" spans="1:6" x14ac:dyDescent="0.25">
      <c r="A103" t="s">
        <v>45</v>
      </c>
      <c r="B103">
        <v>3</v>
      </c>
      <c r="C103">
        <v>7</v>
      </c>
      <c r="D103">
        <v>3.78</v>
      </c>
      <c r="E103">
        <v>69</v>
      </c>
      <c r="F103">
        <v>6</v>
      </c>
    </row>
    <row r="104" spans="1:6" x14ac:dyDescent="0.25">
      <c r="A104" t="s">
        <v>45</v>
      </c>
      <c r="B104">
        <v>0</v>
      </c>
      <c r="C104">
        <v>4</v>
      </c>
      <c r="D104">
        <v>71.87</v>
      </c>
      <c r="E104">
        <v>70</v>
      </c>
      <c r="F104">
        <v>6</v>
      </c>
    </row>
    <row r="105" spans="1:6" x14ac:dyDescent="0.25">
      <c r="A105" t="s">
        <v>45</v>
      </c>
      <c r="B105">
        <v>2</v>
      </c>
      <c r="C105">
        <v>9</v>
      </c>
      <c r="D105">
        <v>32.799999999999997</v>
      </c>
      <c r="E105">
        <v>68</v>
      </c>
      <c r="F105">
        <v>6</v>
      </c>
    </row>
    <row r="106" spans="1:6" x14ac:dyDescent="0.25">
      <c r="A106" t="s">
        <v>32</v>
      </c>
      <c r="B106">
        <v>4</v>
      </c>
      <c r="C106">
        <v>1</v>
      </c>
      <c r="D106">
        <v>83.68</v>
      </c>
      <c r="E106">
        <v>30</v>
      </c>
      <c r="F106">
        <v>6</v>
      </c>
    </row>
    <row r="107" spans="1:6" x14ac:dyDescent="0.25">
      <c r="A107" t="s">
        <v>26</v>
      </c>
      <c r="B107">
        <v>0</v>
      </c>
      <c r="C107">
        <v>5</v>
      </c>
      <c r="D107">
        <v>72.78</v>
      </c>
      <c r="E107">
        <v>39</v>
      </c>
      <c r="F107">
        <v>6</v>
      </c>
    </row>
    <row r="108" spans="1:6" x14ac:dyDescent="0.25">
      <c r="A108" t="s">
        <v>26</v>
      </c>
      <c r="B108">
        <v>1</v>
      </c>
      <c r="C108">
        <v>3</v>
      </c>
      <c r="D108">
        <v>76.22</v>
      </c>
      <c r="E108">
        <v>50</v>
      </c>
      <c r="F108">
        <v>6</v>
      </c>
    </row>
    <row r="109" spans="1:6" x14ac:dyDescent="0.25">
      <c r="A109" t="s">
        <v>26</v>
      </c>
      <c r="B109">
        <v>5</v>
      </c>
      <c r="C109">
        <v>5</v>
      </c>
      <c r="D109">
        <v>46.38</v>
      </c>
      <c r="E109">
        <v>80</v>
      </c>
      <c r="F109">
        <v>6</v>
      </c>
    </row>
    <row r="110" spans="1:6" x14ac:dyDescent="0.25">
      <c r="A110" t="s">
        <v>26</v>
      </c>
      <c r="B110">
        <v>0</v>
      </c>
      <c r="C110">
        <v>5</v>
      </c>
      <c r="D110">
        <v>79.41</v>
      </c>
      <c r="E110">
        <v>72</v>
      </c>
      <c r="F110">
        <v>6</v>
      </c>
    </row>
    <row r="111" spans="1:6" x14ac:dyDescent="0.25">
      <c r="A111" t="s">
        <v>26</v>
      </c>
      <c r="B111">
        <v>0</v>
      </c>
      <c r="C111">
        <v>5</v>
      </c>
      <c r="D111">
        <v>86.32</v>
      </c>
      <c r="E111">
        <v>83</v>
      </c>
      <c r="F111">
        <v>7</v>
      </c>
    </row>
    <row r="112" spans="1:6" x14ac:dyDescent="0.25">
      <c r="A112" t="s">
        <v>26</v>
      </c>
      <c r="B112">
        <v>0</v>
      </c>
      <c r="C112">
        <v>4</v>
      </c>
      <c r="D112">
        <v>73</v>
      </c>
      <c r="E112">
        <v>51</v>
      </c>
      <c r="F112">
        <v>7</v>
      </c>
    </row>
    <row r="113" spans="1:6" x14ac:dyDescent="0.25">
      <c r="A113" t="s">
        <v>32</v>
      </c>
      <c r="B113">
        <v>4</v>
      </c>
      <c r="C113">
        <v>0</v>
      </c>
      <c r="D113">
        <v>70.06</v>
      </c>
      <c r="E113">
        <v>65</v>
      </c>
      <c r="F113">
        <v>7</v>
      </c>
    </row>
    <row r="114" spans="1:6" x14ac:dyDescent="0.25">
      <c r="A114" t="s">
        <v>26</v>
      </c>
      <c r="B114">
        <v>2</v>
      </c>
      <c r="C114">
        <v>3</v>
      </c>
      <c r="D114">
        <v>66.27</v>
      </c>
      <c r="E114">
        <v>69</v>
      </c>
      <c r="F114">
        <v>7</v>
      </c>
    </row>
    <row r="115" spans="1:6" x14ac:dyDescent="0.25">
      <c r="A115" t="s">
        <v>26</v>
      </c>
      <c r="B115">
        <v>0</v>
      </c>
      <c r="C115">
        <v>4</v>
      </c>
      <c r="D115">
        <v>78.38</v>
      </c>
      <c r="E115">
        <v>68</v>
      </c>
      <c r="F115">
        <v>7</v>
      </c>
    </row>
    <row r="116" spans="1:6" x14ac:dyDescent="0.25">
      <c r="A116" t="s">
        <v>25</v>
      </c>
      <c r="B116">
        <v>5</v>
      </c>
      <c r="C116">
        <v>6</v>
      </c>
      <c r="D116">
        <v>26.82</v>
      </c>
      <c r="E116">
        <v>73</v>
      </c>
      <c r="F116">
        <v>7</v>
      </c>
    </row>
    <row r="117" spans="1:6" x14ac:dyDescent="0.25">
      <c r="A117" t="s">
        <v>25</v>
      </c>
      <c r="B117">
        <v>9</v>
      </c>
      <c r="C117">
        <v>3</v>
      </c>
      <c r="D117">
        <v>3.29</v>
      </c>
      <c r="E117">
        <v>60</v>
      </c>
      <c r="F117">
        <v>7</v>
      </c>
    </row>
    <row r="118" spans="1:6" x14ac:dyDescent="0.25">
      <c r="A118" t="s">
        <v>45</v>
      </c>
      <c r="B118">
        <v>1</v>
      </c>
      <c r="C118">
        <v>8</v>
      </c>
      <c r="D118">
        <v>81.72</v>
      </c>
      <c r="E118">
        <v>58</v>
      </c>
      <c r="F118">
        <v>7</v>
      </c>
    </row>
    <row r="119" spans="1:6" x14ac:dyDescent="0.25">
      <c r="A119" t="s">
        <v>32</v>
      </c>
      <c r="B119">
        <v>1</v>
      </c>
      <c r="C119">
        <v>3</v>
      </c>
      <c r="D119">
        <v>88.05</v>
      </c>
      <c r="E119">
        <v>32</v>
      </c>
      <c r="F119">
        <v>7</v>
      </c>
    </row>
    <row r="120" spans="1:6" x14ac:dyDescent="0.25">
      <c r="A120" t="s">
        <v>32</v>
      </c>
      <c r="B120">
        <v>3</v>
      </c>
      <c r="C120">
        <v>2</v>
      </c>
      <c r="D120">
        <v>85.67</v>
      </c>
      <c r="E120">
        <v>56</v>
      </c>
      <c r="F120">
        <v>7</v>
      </c>
    </row>
    <row r="121" spans="1:6" x14ac:dyDescent="0.25">
      <c r="A121" t="s">
        <v>45</v>
      </c>
      <c r="B121">
        <v>1</v>
      </c>
      <c r="C121">
        <v>1</v>
      </c>
      <c r="D121">
        <v>5.61</v>
      </c>
      <c r="E121">
        <v>84</v>
      </c>
      <c r="F121">
        <v>7</v>
      </c>
    </row>
    <row r="122" spans="1:6" x14ac:dyDescent="0.25">
      <c r="A122" t="s">
        <v>29</v>
      </c>
      <c r="B122">
        <v>7</v>
      </c>
      <c r="C122">
        <v>1</v>
      </c>
      <c r="D122">
        <v>76.489999999999995</v>
      </c>
      <c r="E122">
        <v>31</v>
      </c>
      <c r="F122">
        <v>7</v>
      </c>
    </row>
    <row r="123" spans="1:6" x14ac:dyDescent="0.25">
      <c r="A123" t="s">
        <v>29</v>
      </c>
      <c r="B123">
        <v>1</v>
      </c>
      <c r="C123">
        <v>3</v>
      </c>
      <c r="D123">
        <v>75.930000000000007</v>
      </c>
      <c r="E123">
        <v>48</v>
      </c>
      <c r="F123">
        <v>7</v>
      </c>
    </row>
    <row r="124" spans="1:6" x14ac:dyDescent="0.25">
      <c r="A124" t="s">
        <v>29</v>
      </c>
      <c r="B124">
        <v>5</v>
      </c>
      <c r="C124">
        <v>1</v>
      </c>
      <c r="D124">
        <v>53.07</v>
      </c>
      <c r="E124">
        <v>48</v>
      </c>
      <c r="F124">
        <v>7</v>
      </c>
    </row>
    <row r="125" spans="1:6" x14ac:dyDescent="0.25">
      <c r="A125" t="s">
        <v>32</v>
      </c>
      <c r="B125">
        <v>4</v>
      </c>
      <c r="C125">
        <v>2</v>
      </c>
      <c r="D125">
        <v>82.55</v>
      </c>
      <c r="E125">
        <v>61</v>
      </c>
      <c r="F125">
        <v>7</v>
      </c>
    </row>
    <row r="126" spans="1:6" x14ac:dyDescent="0.25">
      <c r="A126" t="s">
        <v>26</v>
      </c>
      <c r="B126">
        <v>1</v>
      </c>
      <c r="C126">
        <v>5</v>
      </c>
      <c r="D126">
        <v>75</v>
      </c>
      <c r="E126">
        <v>68</v>
      </c>
      <c r="F126">
        <v>7</v>
      </c>
    </row>
    <row r="127" spans="1:6" x14ac:dyDescent="0.25">
      <c r="A127" t="s">
        <v>25</v>
      </c>
      <c r="B127">
        <v>0</v>
      </c>
      <c r="C127">
        <v>4</v>
      </c>
      <c r="D127">
        <v>83.72</v>
      </c>
      <c r="E127">
        <v>46</v>
      </c>
      <c r="F127">
        <v>7</v>
      </c>
    </row>
    <row r="128" spans="1:6" x14ac:dyDescent="0.25">
      <c r="A128" t="s">
        <v>32</v>
      </c>
      <c r="B128">
        <v>5</v>
      </c>
      <c r="C128">
        <v>2</v>
      </c>
      <c r="D128">
        <v>83.38</v>
      </c>
      <c r="E128">
        <v>47</v>
      </c>
      <c r="F128">
        <v>7</v>
      </c>
    </row>
    <row r="129" spans="1:6" x14ac:dyDescent="0.25">
      <c r="A129" t="s">
        <v>29</v>
      </c>
      <c r="B129">
        <v>8</v>
      </c>
      <c r="C129">
        <v>0</v>
      </c>
      <c r="D129">
        <v>89.94</v>
      </c>
      <c r="E129">
        <v>32</v>
      </c>
      <c r="F129">
        <v>8</v>
      </c>
    </row>
    <row r="130" spans="1:6" x14ac:dyDescent="0.25">
      <c r="A130" t="s">
        <v>32</v>
      </c>
      <c r="B130">
        <v>2</v>
      </c>
      <c r="C130">
        <v>5</v>
      </c>
      <c r="D130">
        <v>84.14</v>
      </c>
      <c r="E130">
        <v>58</v>
      </c>
      <c r="F130">
        <v>8</v>
      </c>
    </row>
    <row r="131" spans="1:6" x14ac:dyDescent="0.25">
      <c r="A131" t="s">
        <v>29</v>
      </c>
      <c r="B131">
        <v>1</v>
      </c>
      <c r="C131">
        <v>3</v>
      </c>
      <c r="D131">
        <v>85.46</v>
      </c>
      <c r="E131">
        <v>47</v>
      </c>
      <c r="F131">
        <v>8</v>
      </c>
    </row>
    <row r="132" spans="1:6" x14ac:dyDescent="0.25">
      <c r="A132" t="s">
        <v>25</v>
      </c>
      <c r="B132">
        <v>0</v>
      </c>
      <c r="C132">
        <v>8</v>
      </c>
      <c r="D132">
        <v>86.42</v>
      </c>
      <c r="E132">
        <v>55</v>
      </c>
      <c r="F132">
        <v>8</v>
      </c>
    </row>
    <row r="133" spans="1:6" x14ac:dyDescent="0.25">
      <c r="A133" t="s">
        <v>32</v>
      </c>
      <c r="B133">
        <v>4</v>
      </c>
      <c r="C133">
        <v>0</v>
      </c>
      <c r="D133">
        <v>75.39</v>
      </c>
      <c r="E133">
        <v>64</v>
      </c>
      <c r="F133">
        <v>8</v>
      </c>
    </row>
    <row r="134" spans="1:6" x14ac:dyDescent="0.25">
      <c r="A134" t="s">
        <v>25</v>
      </c>
      <c r="B134">
        <v>9</v>
      </c>
      <c r="C134">
        <v>3</v>
      </c>
      <c r="D134">
        <v>30.62</v>
      </c>
      <c r="E134">
        <v>51</v>
      </c>
      <c r="F134">
        <v>8</v>
      </c>
    </row>
    <row r="135" spans="1:6" x14ac:dyDescent="0.25">
      <c r="A135" t="s">
        <v>25</v>
      </c>
      <c r="B135">
        <v>2</v>
      </c>
      <c r="C135">
        <v>5</v>
      </c>
      <c r="D135">
        <v>73.55</v>
      </c>
      <c r="E135">
        <v>38</v>
      </c>
      <c r="F135">
        <v>8</v>
      </c>
    </row>
    <row r="136" spans="1:6" x14ac:dyDescent="0.25">
      <c r="A136" t="s">
        <v>25</v>
      </c>
      <c r="B136">
        <v>7</v>
      </c>
      <c r="C136">
        <v>4</v>
      </c>
      <c r="D136">
        <v>18.47</v>
      </c>
      <c r="E136">
        <v>51</v>
      </c>
      <c r="F136">
        <v>8</v>
      </c>
    </row>
    <row r="137" spans="1:6" x14ac:dyDescent="0.25">
      <c r="A137" t="s">
        <v>25</v>
      </c>
      <c r="B137">
        <v>3</v>
      </c>
      <c r="C137">
        <v>7</v>
      </c>
      <c r="D137">
        <v>33.07</v>
      </c>
      <c r="E137">
        <v>52</v>
      </c>
      <c r="F137">
        <v>8</v>
      </c>
    </row>
    <row r="138" spans="1:6" x14ac:dyDescent="0.25">
      <c r="A138" t="s">
        <v>45</v>
      </c>
      <c r="B138">
        <v>1</v>
      </c>
      <c r="C138">
        <v>8</v>
      </c>
      <c r="D138">
        <v>77.05</v>
      </c>
      <c r="E138">
        <v>64</v>
      </c>
      <c r="F138">
        <v>8</v>
      </c>
    </row>
    <row r="139" spans="1:6" x14ac:dyDescent="0.25">
      <c r="A139" t="s">
        <v>45</v>
      </c>
      <c r="B139">
        <v>1</v>
      </c>
      <c r="C139">
        <v>7</v>
      </c>
      <c r="D139">
        <v>74.59</v>
      </c>
      <c r="E139">
        <v>59</v>
      </c>
      <c r="F139">
        <v>8</v>
      </c>
    </row>
    <row r="140" spans="1:6" x14ac:dyDescent="0.25">
      <c r="A140" t="s">
        <v>45</v>
      </c>
      <c r="B140">
        <v>0</v>
      </c>
      <c r="C140">
        <v>5</v>
      </c>
      <c r="D140">
        <v>62.71</v>
      </c>
      <c r="E140">
        <v>55</v>
      </c>
      <c r="F140">
        <v>8</v>
      </c>
    </row>
    <row r="141" spans="1:6" x14ac:dyDescent="0.25">
      <c r="A141" t="s">
        <v>29</v>
      </c>
      <c r="B141">
        <v>3</v>
      </c>
      <c r="C141">
        <v>3</v>
      </c>
      <c r="D141">
        <v>72</v>
      </c>
      <c r="E141">
        <v>46</v>
      </c>
      <c r="F141">
        <v>8</v>
      </c>
    </row>
    <row r="142" spans="1:6" x14ac:dyDescent="0.25">
      <c r="A142" t="s">
        <v>29</v>
      </c>
      <c r="B142">
        <v>0</v>
      </c>
      <c r="C142">
        <v>3</v>
      </c>
      <c r="D142">
        <v>93.65</v>
      </c>
      <c r="E142">
        <v>55</v>
      </c>
      <c r="F142">
        <v>8</v>
      </c>
    </row>
    <row r="143" spans="1:6" x14ac:dyDescent="0.25">
      <c r="A143" t="s">
        <v>29</v>
      </c>
      <c r="B143">
        <v>0</v>
      </c>
      <c r="C143">
        <v>3</v>
      </c>
      <c r="D143">
        <v>96.39</v>
      </c>
      <c r="E143">
        <v>57</v>
      </c>
      <c r="F143">
        <v>8</v>
      </c>
    </row>
    <row r="144" spans="1:6" x14ac:dyDescent="0.25">
      <c r="A144" t="s">
        <v>26</v>
      </c>
      <c r="B144">
        <v>2</v>
      </c>
      <c r="C144">
        <v>6</v>
      </c>
      <c r="D144">
        <v>46.12</v>
      </c>
      <c r="E144">
        <v>44</v>
      </c>
      <c r="F144">
        <v>8</v>
      </c>
    </row>
    <row r="145" spans="1:6" x14ac:dyDescent="0.25">
      <c r="A145" t="s">
        <v>26</v>
      </c>
      <c r="B145">
        <v>4</v>
      </c>
      <c r="C145">
        <v>11</v>
      </c>
      <c r="D145">
        <v>13.71</v>
      </c>
      <c r="E145">
        <v>59</v>
      </c>
      <c r="F145">
        <v>8</v>
      </c>
    </row>
    <row r="146" spans="1:6" x14ac:dyDescent="0.25">
      <c r="A146" t="s">
        <v>29</v>
      </c>
      <c r="B146">
        <v>4</v>
      </c>
      <c r="C146">
        <v>0</v>
      </c>
      <c r="D146">
        <v>42.82</v>
      </c>
      <c r="E146">
        <v>59</v>
      </c>
      <c r="F146">
        <v>8</v>
      </c>
    </row>
    <row r="147" spans="1:6" x14ac:dyDescent="0.25">
      <c r="A147" t="s">
        <v>32</v>
      </c>
      <c r="B147">
        <v>0</v>
      </c>
      <c r="C147">
        <v>4</v>
      </c>
      <c r="D147">
        <v>84.64</v>
      </c>
      <c r="E147">
        <v>52</v>
      </c>
      <c r="F147">
        <v>8</v>
      </c>
    </row>
    <row r="148" spans="1:6" x14ac:dyDescent="0.25">
      <c r="A148" t="s">
        <v>25</v>
      </c>
      <c r="B148">
        <v>0</v>
      </c>
      <c r="C148">
        <v>8</v>
      </c>
      <c r="D148">
        <v>87.92</v>
      </c>
      <c r="E148">
        <v>54</v>
      </c>
      <c r="F148">
        <v>8</v>
      </c>
    </row>
    <row r="149" spans="1:6" x14ac:dyDescent="0.25">
      <c r="A149" t="s">
        <v>25</v>
      </c>
      <c r="B149">
        <v>5</v>
      </c>
      <c r="C149">
        <v>7</v>
      </c>
      <c r="D149">
        <v>67.8</v>
      </c>
      <c r="E149">
        <v>50</v>
      </c>
      <c r="F149">
        <v>8</v>
      </c>
    </row>
    <row r="150" spans="1:6" x14ac:dyDescent="0.25">
      <c r="A150" t="s">
        <v>26</v>
      </c>
      <c r="B150">
        <v>0</v>
      </c>
      <c r="C150">
        <v>6</v>
      </c>
      <c r="D150">
        <v>86.13</v>
      </c>
      <c r="E150">
        <v>47</v>
      </c>
      <c r="F150">
        <v>9</v>
      </c>
    </row>
    <row r="151" spans="1:6" x14ac:dyDescent="0.25">
      <c r="A151" t="s">
        <v>26</v>
      </c>
      <c r="B151">
        <v>1</v>
      </c>
      <c r="C151">
        <v>5</v>
      </c>
      <c r="D151">
        <v>82.26</v>
      </c>
      <c r="E151">
        <v>50</v>
      </c>
      <c r="F151">
        <v>9</v>
      </c>
    </row>
    <row r="152" spans="1:6" x14ac:dyDescent="0.25">
      <c r="A152" t="s">
        <v>29</v>
      </c>
      <c r="B152">
        <v>1</v>
      </c>
      <c r="C152">
        <v>5</v>
      </c>
      <c r="D152">
        <v>82.28</v>
      </c>
      <c r="E152">
        <v>59</v>
      </c>
      <c r="F152">
        <v>9</v>
      </c>
    </row>
    <row r="153" spans="1:6" x14ac:dyDescent="0.25">
      <c r="A153" t="s">
        <v>26</v>
      </c>
      <c r="B153">
        <v>3</v>
      </c>
      <c r="C153">
        <v>5</v>
      </c>
      <c r="D153">
        <v>40.53</v>
      </c>
      <c r="E153">
        <v>72</v>
      </c>
      <c r="F153">
        <v>9</v>
      </c>
    </row>
    <row r="154" spans="1:6" x14ac:dyDescent="0.25">
      <c r="A154" t="s">
        <v>32</v>
      </c>
      <c r="B154">
        <v>7</v>
      </c>
      <c r="C154">
        <v>1</v>
      </c>
      <c r="D154">
        <v>63.91</v>
      </c>
      <c r="E154">
        <v>81</v>
      </c>
      <c r="F154">
        <v>9</v>
      </c>
    </row>
    <row r="155" spans="1:6" x14ac:dyDescent="0.25">
      <c r="A155" t="s">
        <v>25</v>
      </c>
      <c r="B155">
        <v>6</v>
      </c>
      <c r="C155">
        <v>5</v>
      </c>
      <c r="D155">
        <v>69.36</v>
      </c>
      <c r="E155">
        <v>68</v>
      </c>
      <c r="F155">
        <v>9</v>
      </c>
    </row>
    <row r="156" spans="1:6" x14ac:dyDescent="0.25">
      <c r="A156" t="s">
        <v>25</v>
      </c>
      <c r="B156">
        <v>1</v>
      </c>
      <c r="C156">
        <v>7</v>
      </c>
      <c r="D156">
        <v>77.959999999999994</v>
      </c>
      <c r="E156">
        <v>60</v>
      </c>
      <c r="F156">
        <v>9</v>
      </c>
    </row>
    <row r="157" spans="1:6" x14ac:dyDescent="0.25">
      <c r="A157" t="s">
        <v>25</v>
      </c>
      <c r="B157">
        <v>3</v>
      </c>
      <c r="C157">
        <v>7</v>
      </c>
      <c r="D157">
        <v>65.38</v>
      </c>
      <c r="E157">
        <v>61</v>
      </c>
      <c r="F157">
        <v>9</v>
      </c>
    </row>
    <row r="158" spans="1:6" x14ac:dyDescent="0.25">
      <c r="A158" t="s">
        <v>45</v>
      </c>
      <c r="B158">
        <v>2</v>
      </c>
      <c r="C158">
        <v>4</v>
      </c>
      <c r="D158">
        <v>52.2</v>
      </c>
      <c r="E158">
        <v>56</v>
      </c>
      <c r="F158">
        <v>9</v>
      </c>
    </row>
    <row r="159" spans="1:6" x14ac:dyDescent="0.25">
      <c r="A159" t="s">
        <v>32</v>
      </c>
      <c r="B159">
        <v>2</v>
      </c>
      <c r="C159">
        <v>3</v>
      </c>
      <c r="D159">
        <v>87.7</v>
      </c>
      <c r="E159">
        <v>69</v>
      </c>
      <c r="F159">
        <v>9</v>
      </c>
    </row>
    <row r="160" spans="1:6" x14ac:dyDescent="0.25">
      <c r="A160" t="s">
        <v>29</v>
      </c>
      <c r="B160">
        <v>4</v>
      </c>
      <c r="C160">
        <v>1</v>
      </c>
      <c r="D160">
        <v>78.400000000000006</v>
      </c>
      <c r="E160">
        <v>60</v>
      </c>
      <c r="F160">
        <v>9</v>
      </c>
    </row>
    <row r="161" spans="1:6" x14ac:dyDescent="0.25">
      <c r="A161" t="s">
        <v>29</v>
      </c>
      <c r="B161">
        <v>1</v>
      </c>
      <c r="C161">
        <v>5</v>
      </c>
      <c r="D161">
        <v>78.349999999999994</v>
      </c>
      <c r="E161">
        <v>35</v>
      </c>
      <c r="F161">
        <v>9</v>
      </c>
    </row>
    <row r="162" spans="1:6" x14ac:dyDescent="0.25">
      <c r="A162" t="s">
        <v>45</v>
      </c>
      <c r="B162">
        <v>3</v>
      </c>
      <c r="C162">
        <v>6</v>
      </c>
      <c r="D162">
        <v>22.61</v>
      </c>
      <c r="E162">
        <v>78</v>
      </c>
      <c r="F162">
        <v>9</v>
      </c>
    </row>
    <row r="163" spans="1:6" x14ac:dyDescent="0.25">
      <c r="A163" t="s">
        <v>45</v>
      </c>
      <c r="B163">
        <v>3</v>
      </c>
      <c r="C163">
        <v>6</v>
      </c>
      <c r="D163">
        <v>3.27</v>
      </c>
      <c r="E163">
        <v>66</v>
      </c>
      <c r="F163">
        <v>9</v>
      </c>
    </row>
    <row r="164" spans="1:6" x14ac:dyDescent="0.25">
      <c r="A164" t="s">
        <v>26</v>
      </c>
      <c r="B164">
        <v>1</v>
      </c>
      <c r="C164">
        <v>6</v>
      </c>
      <c r="D164">
        <v>71.08</v>
      </c>
      <c r="E164">
        <v>67</v>
      </c>
      <c r="F164">
        <v>9</v>
      </c>
    </row>
    <row r="165" spans="1:6" x14ac:dyDescent="0.25">
      <c r="A165" t="s">
        <v>29</v>
      </c>
      <c r="B165">
        <v>3</v>
      </c>
      <c r="C165">
        <v>1</v>
      </c>
      <c r="D165">
        <v>71.61</v>
      </c>
      <c r="E165">
        <v>49</v>
      </c>
      <c r="F165">
        <v>9</v>
      </c>
    </row>
    <row r="166" spans="1:6" x14ac:dyDescent="0.25">
      <c r="A166" t="s">
        <v>29</v>
      </c>
      <c r="B166">
        <v>1</v>
      </c>
      <c r="C166">
        <v>2</v>
      </c>
      <c r="D166">
        <v>46.87</v>
      </c>
      <c r="E166">
        <v>32</v>
      </c>
      <c r="F166">
        <v>9</v>
      </c>
    </row>
    <row r="167" spans="1:6" x14ac:dyDescent="0.25">
      <c r="A167" t="s">
        <v>29</v>
      </c>
      <c r="B167">
        <v>0</v>
      </c>
      <c r="C167">
        <v>3</v>
      </c>
      <c r="D167">
        <v>83.8</v>
      </c>
      <c r="E167">
        <v>50</v>
      </c>
      <c r="F167">
        <v>9</v>
      </c>
    </row>
    <row r="168" spans="1:6" x14ac:dyDescent="0.25">
      <c r="A168" t="s">
        <v>26</v>
      </c>
      <c r="B168">
        <v>1</v>
      </c>
      <c r="C168">
        <v>4</v>
      </c>
      <c r="D168">
        <v>68.41</v>
      </c>
      <c r="E168">
        <v>75</v>
      </c>
      <c r="F168">
        <v>9</v>
      </c>
    </row>
    <row r="169" spans="1:6" x14ac:dyDescent="0.25">
      <c r="A169" t="s">
        <v>26</v>
      </c>
      <c r="B169">
        <v>2</v>
      </c>
      <c r="C169">
        <v>7</v>
      </c>
      <c r="D169">
        <v>86.81</v>
      </c>
      <c r="E169">
        <v>60</v>
      </c>
      <c r="F169">
        <v>10</v>
      </c>
    </row>
    <row r="170" spans="1:6" x14ac:dyDescent="0.25">
      <c r="A170" t="s">
        <v>29</v>
      </c>
      <c r="B170">
        <v>0</v>
      </c>
      <c r="C170">
        <v>5</v>
      </c>
      <c r="D170">
        <v>87.9</v>
      </c>
      <c r="E170">
        <v>48</v>
      </c>
      <c r="F170">
        <v>10</v>
      </c>
    </row>
    <row r="171" spans="1:6" x14ac:dyDescent="0.25">
      <c r="A171" t="s">
        <v>25</v>
      </c>
      <c r="B171">
        <v>0</v>
      </c>
      <c r="C171">
        <v>7</v>
      </c>
      <c r="D171">
        <v>83.56</v>
      </c>
      <c r="E171">
        <v>55</v>
      </c>
      <c r="F171">
        <v>10</v>
      </c>
    </row>
    <row r="172" spans="1:6" x14ac:dyDescent="0.25">
      <c r="A172" t="s">
        <v>45</v>
      </c>
      <c r="B172">
        <v>1</v>
      </c>
      <c r="C172">
        <v>8</v>
      </c>
      <c r="D172">
        <v>78.680000000000007</v>
      </c>
      <c r="E172">
        <v>61</v>
      </c>
      <c r="F172">
        <v>10</v>
      </c>
    </row>
    <row r="173" spans="1:6" x14ac:dyDescent="0.25">
      <c r="A173" t="s">
        <v>45</v>
      </c>
      <c r="B173">
        <v>0</v>
      </c>
      <c r="C173">
        <v>8</v>
      </c>
      <c r="D173">
        <v>73.27</v>
      </c>
      <c r="E173">
        <v>50</v>
      </c>
      <c r="F173">
        <v>10</v>
      </c>
    </row>
    <row r="174" spans="1:6" x14ac:dyDescent="0.25">
      <c r="A174" t="s">
        <v>29</v>
      </c>
      <c r="B174">
        <v>4</v>
      </c>
      <c r="C174">
        <v>1</v>
      </c>
      <c r="D174">
        <v>84.13</v>
      </c>
      <c r="E174">
        <v>40</v>
      </c>
      <c r="F174">
        <v>10</v>
      </c>
    </row>
    <row r="175" spans="1:6" x14ac:dyDescent="0.25">
      <c r="A175" t="s">
        <v>32</v>
      </c>
      <c r="B175">
        <v>7</v>
      </c>
      <c r="C175">
        <v>2</v>
      </c>
      <c r="D175">
        <v>84.54</v>
      </c>
      <c r="E175">
        <v>51</v>
      </c>
      <c r="F175">
        <v>10</v>
      </c>
    </row>
    <row r="176" spans="1:6" x14ac:dyDescent="0.25">
      <c r="A176" t="s">
        <v>32</v>
      </c>
      <c r="B176">
        <v>5</v>
      </c>
      <c r="C176">
        <v>2</v>
      </c>
      <c r="D176">
        <v>87.9</v>
      </c>
      <c r="E176">
        <v>30</v>
      </c>
      <c r="F176">
        <v>10</v>
      </c>
    </row>
    <row r="177" spans="1:6" x14ac:dyDescent="0.25">
      <c r="A177" t="s">
        <v>45</v>
      </c>
      <c r="B177">
        <v>2</v>
      </c>
      <c r="C177">
        <v>7</v>
      </c>
      <c r="D177">
        <v>12.27</v>
      </c>
      <c r="E177">
        <v>72</v>
      </c>
      <c r="F177">
        <v>10</v>
      </c>
    </row>
    <row r="178" spans="1:6" x14ac:dyDescent="0.25">
      <c r="A178" t="s">
        <v>26</v>
      </c>
      <c r="B178">
        <v>1</v>
      </c>
      <c r="C178">
        <v>5</v>
      </c>
      <c r="D178">
        <v>89.78</v>
      </c>
      <c r="E178">
        <v>58</v>
      </c>
      <c r="F178">
        <v>10</v>
      </c>
    </row>
    <row r="179" spans="1:6" x14ac:dyDescent="0.25">
      <c r="A179" t="s">
        <v>32</v>
      </c>
      <c r="B179">
        <v>3</v>
      </c>
      <c r="C179">
        <v>2</v>
      </c>
      <c r="D179">
        <v>84.54</v>
      </c>
      <c r="E179">
        <v>54</v>
      </c>
      <c r="F179">
        <v>10</v>
      </c>
    </row>
    <row r="180" spans="1:6" x14ac:dyDescent="0.25">
      <c r="A180" t="s">
        <v>32</v>
      </c>
      <c r="B180">
        <v>4</v>
      </c>
      <c r="C180">
        <v>1</v>
      </c>
      <c r="D180">
        <v>71.790000000000006</v>
      </c>
      <c r="E180">
        <v>41</v>
      </c>
      <c r="F180">
        <v>10</v>
      </c>
    </row>
    <row r="181" spans="1:6" x14ac:dyDescent="0.25">
      <c r="A181" t="s">
        <v>29</v>
      </c>
      <c r="B181">
        <v>1</v>
      </c>
      <c r="C181">
        <v>3</v>
      </c>
      <c r="D181">
        <v>72.739999999999995</v>
      </c>
      <c r="E181">
        <v>60</v>
      </c>
      <c r="F181">
        <v>10</v>
      </c>
    </row>
    <row r="182" spans="1:6" x14ac:dyDescent="0.25">
      <c r="A182" t="s">
        <v>32</v>
      </c>
      <c r="B182">
        <v>1</v>
      </c>
      <c r="C182">
        <v>3</v>
      </c>
      <c r="D182">
        <v>83.29</v>
      </c>
      <c r="E182">
        <v>62</v>
      </c>
      <c r="F182">
        <v>10</v>
      </c>
    </row>
    <row r="183" spans="1:6" x14ac:dyDescent="0.25">
      <c r="A183" t="s">
        <v>29</v>
      </c>
      <c r="B183">
        <v>4</v>
      </c>
      <c r="C183">
        <v>1</v>
      </c>
      <c r="D183">
        <v>85.29</v>
      </c>
      <c r="E183">
        <v>49</v>
      </c>
      <c r="F183">
        <v>11</v>
      </c>
    </row>
    <row r="184" spans="1:6" x14ac:dyDescent="0.25">
      <c r="A184" t="s">
        <v>25</v>
      </c>
      <c r="B184">
        <v>2</v>
      </c>
      <c r="C184">
        <v>7</v>
      </c>
      <c r="D184">
        <v>69.62</v>
      </c>
      <c r="E184">
        <v>50</v>
      </c>
      <c r="F184">
        <v>11</v>
      </c>
    </row>
    <row r="185" spans="1:6" x14ac:dyDescent="0.25">
      <c r="A185" t="s">
        <v>25</v>
      </c>
      <c r="B185">
        <v>3</v>
      </c>
      <c r="C185">
        <v>2</v>
      </c>
      <c r="D185">
        <v>67.34</v>
      </c>
      <c r="E185">
        <v>62</v>
      </c>
      <c r="F185">
        <v>11</v>
      </c>
    </row>
    <row r="186" spans="1:6" x14ac:dyDescent="0.25">
      <c r="A186" t="s">
        <v>25</v>
      </c>
      <c r="B186">
        <v>6</v>
      </c>
      <c r="C186">
        <v>5</v>
      </c>
      <c r="D186">
        <v>31.2</v>
      </c>
      <c r="E186">
        <v>59</v>
      </c>
      <c r="F186">
        <v>11</v>
      </c>
    </row>
    <row r="187" spans="1:6" x14ac:dyDescent="0.25">
      <c r="A187" t="s">
        <v>25</v>
      </c>
      <c r="B187">
        <v>12</v>
      </c>
      <c r="C187">
        <v>8</v>
      </c>
      <c r="D187">
        <v>19.48</v>
      </c>
      <c r="E187">
        <v>49</v>
      </c>
      <c r="F187">
        <v>11</v>
      </c>
    </row>
    <row r="188" spans="1:6" x14ac:dyDescent="0.25">
      <c r="A188" t="s">
        <v>45</v>
      </c>
      <c r="B188">
        <v>0</v>
      </c>
      <c r="C188">
        <v>6</v>
      </c>
      <c r="D188">
        <v>87.58</v>
      </c>
      <c r="E188">
        <v>52</v>
      </c>
      <c r="F188">
        <v>11</v>
      </c>
    </row>
    <row r="189" spans="1:6" x14ac:dyDescent="0.25">
      <c r="A189" t="s">
        <v>45</v>
      </c>
      <c r="B189">
        <v>2</v>
      </c>
      <c r="C189">
        <v>7</v>
      </c>
      <c r="D189">
        <v>12.27</v>
      </c>
      <c r="E189">
        <v>72</v>
      </c>
      <c r="F189">
        <v>11</v>
      </c>
    </row>
    <row r="190" spans="1:6" x14ac:dyDescent="0.25">
      <c r="A190" t="s">
        <v>29</v>
      </c>
      <c r="B190">
        <v>0</v>
      </c>
      <c r="C190">
        <v>3</v>
      </c>
      <c r="D190">
        <v>94.35</v>
      </c>
      <c r="E190">
        <v>51</v>
      </c>
      <c r="F190">
        <v>11</v>
      </c>
    </row>
    <row r="191" spans="1:6" x14ac:dyDescent="0.25">
      <c r="A191" t="s">
        <v>32</v>
      </c>
      <c r="B191">
        <v>2</v>
      </c>
      <c r="C191">
        <v>6</v>
      </c>
      <c r="D191">
        <v>86.38</v>
      </c>
      <c r="E191">
        <v>60</v>
      </c>
      <c r="F191">
        <v>11</v>
      </c>
    </row>
    <row r="192" spans="1:6" x14ac:dyDescent="0.25">
      <c r="A192" t="s">
        <v>26</v>
      </c>
      <c r="B192">
        <v>2</v>
      </c>
      <c r="C192">
        <v>4</v>
      </c>
      <c r="D192">
        <v>74.23</v>
      </c>
      <c r="E192">
        <v>75</v>
      </c>
      <c r="F192">
        <v>11</v>
      </c>
    </row>
    <row r="193" spans="1:6" x14ac:dyDescent="0.25">
      <c r="A193" t="s">
        <v>26</v>
      </c>
      <c r="B193">
        <v>0</v>
      </c>
      <c r="C193">
        <v>5</v>
      </c>
      <c r="D193">
        <v>77.400000000000006</v>
      </c>
      <c r="E193">
        <v>69</v>
      </c>
      <c r="F193">
        <v>11</v>
      </c>
    </row>
    <row r="194" spans="1:6" x14ac:dyDescent="0.25">
      <c r="A194" t="s">
        <v>29</v>
      </c>
      <c r="B194">
        <v>0</v>
      </c>
      <c r="C194">
        <v>7</v>
      </c>
      <c r="D194">
        <v>89.7</v>
      </c>
      <c r="E194">
        <v>52</v>
      </c>
      <c r="F194">
        <v>12</v>
      </c>
    </row>
    <row r="195" spans="1:6" x14ac:dyDescent="0.25">
      <c r="A195" t="s">
        <v>32</v>
      </c>
      <c r="B195">
        <v>4</v>
      </c>
      <c r="C195">
        <v>2</v>
      </c>
      <c r="D195">
        <v>88.77</v>
      </c>
      <c r="E195">
        <v>51</v>
      </c>
      <c r="F195">
        <v>12</v>
      </c>
    </row>
    <row r="196" spans="1:6" x14ac:dyDescent="0.25">
      <c r="A196" t="s">
        <v>25</v>
      </c>
      <c r="B196">
        <v>0</v>
      </c>
      <c r="C196">
        <v>5</v>
      </c>
      <c r="D196">
        <v>83.54</v>
      </c>
      <c r="E196">
        <v>61</v>
      </c>
      <c r="F196">
        <v>12</v>
      </c>
    </row>
    <row r="197" spans="1:6" x14ac:dyDescent="0.25">
      <c r="A197" t="s">
        <v>25</v>
      </c>
      <c r="B197">
        <v>0</v>
      </c>
      <c r="C197">
        <v>5</v>
      </c>
      <c r="D197">
        <v>89.31</v>
      </c>
      <c r="E197">
        <v>54</v>
      </c>
      <c r="F197">
        <v>12</v>
      </c>
    </row>
    <row r="198" spans="1:6" x14ac:dyDescent="0.25">
      <c r="A198" t="s">
        <v>25</v>
      </c>
      <c r="B198">
        <v>2</v>
      </c>
      <c r="C198">
        <v>6</v>
      </c>
      <c r="D198">
        <v>76.47</v>
      </c>
      <c r="E198">
        <v>45</v>
      </c>
      <c r="F198">
        <v>12</v>
      </c>
    </row>
    <row r="199" spans="1:6" x14ac:dyDescent="0.25">
      <c r="A199" t="s">
        <v>25</v>
      </c>
      <c r="B199">
        <v>2</v>
      </c>
      <c r="C199">
        <v>6</v>
      </c>
      <c r="D199">
        <v>71.52</v>
      </c>
      <c r="E199">
        <v>44</v>
      </c>
      <c r="F199">
        <v>12</v>
      </c>
    </row>
    <row r="200" spans="1:6" x14ac:dyDescent="0.25">
      <c r="A200" t="s">
        <v>32</v>
      </c>
      <c r="B200">
        <v>3</v>
      </c>
      <c r="C200">
        <v>2</v>
      </c>
      <c r="D200">
        <v>74.31</v>
      </c>
      <c r="E200">
        <v>50</v>
      </c>
      <c r="F200">
        <v>12</v>
      </c>
    </row>
    <row r="201" spans="1:6" x14ac:dyDescent="0.25">
      <c r="A201" t="s">
        <v>29</v>
      </c>
      <c r="B201">
        <v>2</v>
      </c>
      <c r="C201">
        <v>3</v>
      </c>
      <c r="D201">
        <v>82.03</v>
      </c>
      <c r="E201">
        <v>52</v>
      </c>
      <c r="F201">
        <v>12</v>
      </c>
    </row>
    <row r="202" spans="1:6" x14ac:dyDescent="0.25">
      <c r="A202" t="s">
        <v>45</v>
      </c>
      <c r="B202">
        <v>4</v>
      </c>
      <c r="C202">
        <v>4</v>
      </c>
      <c r="D202">
        <v>12.71</v>
      </c>
      <c r="E202">
        <v>85</v>
      </c>
      <c r="F202">
        <v>12</v>
      </c>
    </row>
    <row r="203" spans="1:6" x14ac:dyDescent="0.25">
      <c r="A203" t="s">
        <v>32</v>
      </c>
      <c r="B203">
        <v>3</v>
      </c>
      <c r="C203">
        <v>3</v>
      </c>
      <c r="D203">
        <v>90.71</v>
      </c>
      <c r="E203">
        <v>56</v>
      </c>
      <c r="F203">
        <v>12</v>
      </c>
    </row>
    <row r="204" spans="1:6" x14ac:dyDescent="0.25">
      <c r="A204" t="s">
        <v>32</v>
      </c>
      <c r="B204">
        <v>4</v>
      </c>
      <c r="C204">
        <v>1</v>
      </c>
      <c r="D204">
        <v>88.91</v>
      </c>
      <c r="E204">
        <v>53</v>
      </c>
      <c r="F204">
        <v>12</v>
      </c>
    </row>
    <row r="205" spans="1:6" x14ac:dyDescent="0.25">
      <c r="A205" t="s">
        <v>29</v>
      </c>
      <c r="B205">
        <v>0</v>
      </c>
      <c r="C205">
        <v>3</v>
      </c>
      <c r="D205">
        <v>89.78</v>
      </c>
      <c r="E205">
        <v>37</v>
      </c>
      <c r="F205">
        <v>12</v>
      </c>
    </row>
    <row r="206" spans="1:6" x14ac:dyDescent="0.25">
      <c r="A206" t="s">
        <v>26</v>
      </c>
      <c r="B206">
        <v>2</v>
      </c>
      <c r="C206">
        <v>7</v>
      </c>
      <c r="D206">
        <v>78.599999999999994</v>
      </c>
      <c r="E206">
        <v>72</v>
      </c>
      <c r="F206">
        <v>12</v>
      </c>
    </row>
    <row r="207" spans="1:6" x14ac:dyDescent="0.25">
      <c r="A207" t="s">
        <v>32</v>
      </c>
      <c r="B207">
        <v>4</v>
      </c>
      <c r="C207">
        <v>3</v>
      </c>
      <c r="D207">
        <v>69.41</v>
      </c>
      <c r="E207">
        <v>49</v>
      </c>
      <c r="F207">
        <v>12</v>
      </c>
    </row>
    <row r="208" spans="1:6" x14ac:dyDescent="0.25">
      <c r="A208" t="s">
        <v>32</v>
      </c>
      <c r="B208">
        <v>7</v>
      </c>
      <c r="C208">
        <v>2</v>
      </c>
      <c r="D208">
        <v>78.05</v>
      </c>
      <c r="E208">
        <v>69</v>
      </c>
      <c r="F208">
        <v>12</v>
      </c>
    </row>
  </sheetData>
  <sortState xmlns:xlrd2="http://schemas.microsoft.com/office/spreadsheetml/2017/richdata2" ref="A2:F208">
    <sortCondition ref="F2:F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opLeftCell="H1" zoomScale="111" zoomScaleNormal="117" workbookViewId="0">
      <pane ySplit="1" topLeftCell="A2" activePane="bottomLeft" state="frozen"/>
      <selection pane="bottomLeft" activeCell="U23" sqref="U23"/>
    </sheetView>
  </sheetViews>
  <sheetFormatPr defaultRowHeight="15" x14ac:dyDescent="0.25"/>
  <cols>
    <col min="4" max="4" width="0" hidden="1" customWidth="1"/>
    <col min="11" max="11" width="0" hidden="1" customWidth="1"/>
    <col min="13" max="13" width="8.8554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15</v>
      </c>
      <c r="H1" t="s">
        <v>49</v>
      </c>
      <c r="I1" t="s">
        <v>50</v>
      </c>
      <c r="J1" t="s">
        <v>14</v>
      </c>
      <c r="K1" t="s">
        <v>17</v>
      </c>
    </row>
    <row r="2" spans="1:11" x14ac:dyDescent="0.25">
      <c r="A2" t="s">
        <v>40</v>
      </c>
      <c r="B2">
        <v>1</v>
      </c>
      <c r="C2">
        <v>8</v>
      </c>
      <c r="D2">
        <v>0</v>
      </c>
      <c r="E2">
        <f t="shared" ref="E2:E89" si="0">100-F2</f>
        <v>22.409999999999997</v>
      </c>
      <c r="F2">
        <v>77.59</v>
      </c>
      <c r="G2" t="s">
        <v>11</v>
      </c>
      <c r="I2">
        <f>H2+C2</f>
        <v>8</v>
      </c>
      <c r="J2">
        <f>H2/I2</f>
        <v>0</v>
      </c>
      <c r="K2">
        <f>light!D2/light!C2</f>
        <v>0</v>
      </c>
    </row>
    <row r="3" spans="1:11" x14ac:dyDescent="0.25">
      <c r="A3" t="s">
        <v>40</v>
      </c>
      <c r="B3">
        <v>2</v>
      </c>
      <c r="C3">
        <v>8</v>
      </c>
      <c r="D3">
        <v>0</v>
      </c>
      <c r="E3">
        <f t="shared" si="0"/>
        <v>9.4099999999999966</v>
      </c>
      <c r="F3">
        <v>90.59</v>
      </c>
      <c r="G3" t="s">
        <v>11</v>
      </c>
      <c r="I3">
        <f t="shared" ref="I3:I66" si="1">H3+C3</f>
        <v>8</v>
      </c>
      <c r="J3">
        <f t="shared" ref="J3:J66" si="2">H3/I3</f>
        <v>0</v>
      </c>
      <c r="K3">
        <f>light!D3/light!C3</f>
        <v>0</v>
      </c>
    </row>
    <row r="4" spans="1:11" x14ac:dyDescent="0.25">
      <c r="A4" t="s">
        <v>40</v>
      </c>
      <c r="B4">
        <v>3</v>
      </c>
      <c r="C4">
        <v>4</v>
      </c>
      <c r="D4">
        <v>0</v>
      </c>
      <c r="E4">
        <f t="shared" si="0"/>
        <v>24.370000000000005</v>
      </c>
      <c r="F4">
        <v>75.63</v>
      </c>
      <c r="G4" t="s">
        <v>11</v>
      </c>
      <c r="I4">
        <f t="shared" si="1"/>
        <v>4</v>
      </c>
      <c r="J4">
        <f t="shared" si="2"/>
        <v>0</v>
      </c>
      <c r="K4">
        <f>light!D4/light!C4</f>
        <v>0</v>
      </c>
    </row>
    <row r="5" spans="1:11" x14ac:dyDescent="0.25">
      <c r="A5" t="s">
        <v>40</v>
      </c>
      <c r="B5">
        <v>4</v>
      </c>
      <c r="C5">
        <v>6</v>
      </c>
      <c r="D5">
        <v>0</v>
      </c>
      <c r="E5">
        <f t="shared" si="0"/>
        <v>23.409999999999997</v>
      </c>
      <c r="F5">
        <v>76.59</v>
      </c>
      <c r="G5" t="s">
        <v>11</v>
      </c>
      <c r="I5">
        <f t="shared" si="1"/>
        <v>6</v>
      </c>
      <c r="J5">
        <f t="shared" si="2"/>
        <v>0</v>
      </c>
      <c r="K5">
        <f>light!D5/light!C5</f>
        <v>0</v>
      </c>
    </row>
    <row r="6" spans="1:11" x14ac:dyDescent="0.25">
      <c r="A6" t="s">
        <v>40</v>
      </c>
      <c r="B6">
        <v>5</v>
      </c>
      <c r="C6">
        <v>6</v>
      </c>
      <c r="D6">
        <v>0</v>
      </c>
      <c r="E6">
        <f t="shared" si="0"/>
        <v>26.39</v>
      </c>
      <c r="F6">
        <v>73.61</v>
      </c>
      <c r="G6" t="s">
        <v>11</v>
      </c>
      <c r="I6">
        <f t="shared" si="1"/>
        <v>6</v>
      </c>
      <c r="J6">
        <f t="shared" si="2"/>
        <v>0</v>
      </c>
      <c r="K6">
        <f>light!D6/light!C6</f>
        <v>0</v>
      </c>
    </row>
    <row r="7" spans="1:11" x14ac:dyDescent="0.25">
      <c r="A7" t="s">
        <v>40</v>
      </c>
      <c r="B7">
        <v>6</v>
      </c>
      <c r="C7">
        <v>6</v>
      </c>
      <c r="D7">
        <v>0</v>
      </c>
      <c r="E7">
        <f t="shared" si="0"/>
        <v>19.319999999999993</v>
      </c>
      <c r="F7">
        <v>80.680000000000007</v>
      </c>
      <c r="G7" t="s">
        <v>11</v>
      </c>
      <c r="I7">
        <f t="shared" si="1"/>
        <v>6</v>
      </c>
      <c r="J7">
        <f t="shared" si="2"/>
        <v>0</v>
      </c>
      <c r="K7">
        <f>light!D7/light!C7</f>
        <v>0</v>
      </c>
    </row>
    <row r="8" spans="1:11" x14ac:dyDescent="0.25">
      <c r="A8" t="s">
        <v>40</v>
      </c>
      <c r="B8">
        <v>7</v>
      </c>
      <c r="C8">
        <v>8</v>
      </c>
      <c r="D8">
        <v>0</v>
      </c>
      <c r="E8">
        <f t="shared" si="0"/>
        <v>21.319999999999993</v>
      </c>
      <c r="F8">
        <v>78.680000000000007</v>
      </c>
      <c r="G8" t="s">
        <v>11</v>
      </c>
      <c r="I8">
        <f t="shared" si="1"/>
        <v>8</v>
      </c>
      <c r="J8">
        <f t="shared" si="2"/>
        <v>0</v>
      </c>
      <c r="K8">
        <f>light!D8/light!C8</f>
        <v>0</v>
      </c>
    </row>
    <row r="9" spans="1:11" x14ac:dyDescent="0.25">
      <c r="A9" t="s">
        <v>40</v>
      </c>
      <c r="B9">
        <v>8</v>
      </c>
      <c r="C9">
        <v>6</v>
      </c>
      <c r="D9">
        <v>0</v>
      </c>
      <c r="E9">
        <f t="shared" si="0"/>
        <v>24.040000000000006</v>
      </c>
      <c r="F9">
        <v>75.959999999999994</v>
      </c>
      <c r="G9" t="s">
        <v>11</v>
      </c>
      <c r="I9">
        <f t="shared" si="1"/>
        <v>6</v>
      </c>
      <c r="J9">
        <f t="shared" si="2"/>
        <v>0</v>
      </c>
      <c r="K9">
        <f>light!D9/light!C9</f>
        <v>0</v>
      </c>
    </row>
    <row r="10" spans="1:11" x14ac:dyDescent="0.25">
      <c r="A10" t="s">
        <v>40</v>
      </c>
      <c r="B10">
        <v>9</v>
      </c>
      <c r="C10">
        <v>5</v>
      </c>
      <c r="D10">
        <v>0</v>
      </c>
      <c r="E10">
        <f t="shared" si="0"/>
        <v>22.069999999999993</v>
      </c>
      <c r="F10">
        <v>77.930000000000007</v>
      </c>
      <c r="G10" t="s">
        <v>11</v>
      </c>
      <c r="I10">
        <f t="shared" si="1"/>
        <v>5</v>
      </c>
      <c r="J10">
        <f t="shared" si="2"/>
        <v>0</v>
      </c>
      <c r="K10">
        <f>light!D10/light!C10</f>
        <v>0</v>
      </c>
    </row>
    <row r="11" spans="1:11" x14ac:dyDescent="0.25">
      <c r="A11" t="s">
        <v>40</v>
      </c>
      <c r="B11">
        <v>10</v>
      </c>
      <c r="C11">
        <v>8</v>
      </c>
      <c r="D11">
        <v>0</v>
      </c>
      <c r="E11">
        <f t="shared" si="0"/>
        <v>34</v>
      </c>
      <c r="F11">
        <v>66</v>
      </c>
      <c r="G11" t="s">
        <v>12</v>
      </c>
      <c r="I11">
        <f t="shared" si="1"/>
        <v>8</v>
      </c>
      <c r="J11">
        <f t="shared" si="2"/>
        <v>0</v>
      </c>
      <c r="K11">
        <f>light!D11/light!C11</f>
        <v>0</v>
      </c>
    </row>
    <row r="12" spans="1:11" x14ac:dyDescent="0.25">
      <c r="A12" t="s">
        <v>40</v>
      </c>
      <c r="B12">
        <v>11</v>
      </c>
      <c r="C12">
        <v>9</v>
      </c>
      <c r="D12">
        <v>0</v>
      </c>
      <c r="E12">
        <f t="shared" si="0"/>
        <v>43.45</v>
      </c>
      <c r="F12">
        <v>56.55</v>
      </c>
      <c r="G12" t="s">
        <v>12</v>
      </c>
      <c r="I12">
        <f t="shared" si="1"/>
        <v>9</v>
      </c>
      <c r="J12">
        <f t="shared" si="2"/>
        <v>0</v>
      </c>
      <c r="K12">
        <f>light!D12/light!C12</f>
        <v>0</v>
      </c>
    </row>
    <row r="13" spans="1:11" x14ac:dyDescent="0.25">
      <c r="A13" t="s">
        <v>40</v>
      </c>
      <c r="B13">
        <v>12</v>
      </c>
      <c r="C13">
        <v>4</v>
      </c>
      <c r="D13">
        <v>0</v>
      </c>
      <c r="E13">
        <f t="shared" si="0"/>
        <v>53.2</v>
      </c>
      <c r="F13">
        <v>46.8</v>
      </c>
      <c r="G13" t="s">
        <v>12</v>
      </c>
      <c r="I13">
        <f t="shared" si="1"/>
        <v>4</v>
      </c>
      <c r="J13">
        <f t="shared" si="2"/>
        <v>0</v>
      </c>
      <c r="K13">
        <f>light!D13/light!C13</f>
        <v>0</v>
      </c>
    </row>
    <row r="14" spans="1:11" x14ac:dyDescent="0.25">
      <c r="A14" t="s">
        <v>40</v>
      </c>
      <c r="B14">
        <v>13</v>
      </c>
      <c r="C14">
        <v>7</v>
      </c>
      <c r="D14">
        <v>0</v>
      </c>
      <c r="E14">
        <f t="shared" si="0"/>
        <v>46.17</v>
      </c>
      <c r="F14">
        <v>53.83</v>
      </c>
      <c r="G14" t="s">
        <v>12</v>
      </c>
      <c r="I14">
        <f t="shared" si="1"/>
        <v>7</v>
      </c>
      <c r="J14">
        <f t="shared" si="2"/>
        <v>0</v>
      </c>
      <c r="K14">
        <f>light!D14/light!C14</f>
        <v>0</v>
      </c>
    </row>
    <row r="15" spans="1:11" x14ac:dyDescent="0.25">
      <c r="A15" t="s">
        <v>40</v>
      </c>
      <c r="B15">
        <v>14</v>
      </c>
      <c r="C15">
        <v>6</v>
      </c>
      <c r="D15">
        <v>0</v>
      </c>
      <c r="E15">
        <f t="shared" si="0"/>
        <v>65.19</v>
      </c>
      <c r="F15">
        <v>34.81</v>
      </c>
      <c r="G15" t="s">
        <v>12</v>
      </c>
      <c r="I15">
        <f t="shared" si="1"/>
        <v>6</v>
      </c>
      <c r="J15">
        <f t="shared" si="2"/>
        <v>0</v>
      </c>
      <c r="K15">
        <f>light!D15/light!C15</f>
        <v>0</v>
      </c>
    </row>
    <row r="16" spans="1:11" x14ac:dyDescent="0.25">
      <c r="A16" t="s">
        <v>40</v>
      </c>
      <c r="B16">
        <v>15</v>
      </c>
      <c r="C16">
        <v>8</v>
      </c>
      <c r="D16">
        <v>0</v>
      </c>
      <c r="E16">
        <f t="shared" si="0"/>
        <v>63.53</v>
      </c>
      <c r="F16">
        <v>36.47</v>
      </c>
      <c r="G16" t="s">
        <v>12</v>
      </c>
      <c r="I16">
        <f t="shared" si="1"/>
        <v>8</v>
      </c>
      <c r="J16">
        <f t="shared" si="2"/>
        <v>0</v>
      </c>
      <c r="K16">
        <f>light!D16/light!C16</f>
        <v>0</v>
      </c>
    </row>
    <row r="17" spans="1:11" x14ac:dyDescent="0.25">
      <c r="A17" t="s">
        <v>40</v>
      </c>
      <c r="B17">
        <v>16</v>
      </c>
      <c r="C17">
        <v>8</v>
      </c>
      <c r="D17">
        <v>0</v>
      </c>
      <c r="E17">
        <f t="shared" si="0"/>
        <v>67.259999999999991</v>
      </c>
      <c r="F17">
        <v>32.74</v>
      </c>
      <c r="G17" t="s">
        <v>12</v>
      </c>
      <c r="I17">
        <f t="shared" si="1"/>
        <v>8</v>
      </c>
      <c r="J17">
        <f t="shared" si="2"/>
        <v>0</v>
      </c>
      <c r="K17">
        <f>light!D17/light!C17</f>
        <v>0</v>
      </c>
    </row>
    <row r="18" spans="1:11" x14ac:dyDescent="0.25">
      <c r="A18" t="s">
        <v>40</v>
      </c>
      <c r="B18">
        <v>17</v>
      </c>
      <c r="C18">
        <v>7</v>
      </c>
      <c r="D18">
        <v>1</v>
      </c>
      <c r="E18">
        <f t="shared" si="0"/>
        <v>92.03</v>
      </c>
      <c r="F18">
        <v>7.97</v>
      </c>
      <c r="G18" t="s">
        <v>13</v>
      </c>
      <c r="I18">
        <f t="shared" si="1"/>
        <v>7</v>
      </c>
      <c r="J18">
        <f t="shared" si="2"/>
        <v>0</v>
      </c>
      <c r="K18">
        <f>light!D18/light!C18</f>
        <v>0.14285714285714285</v>
      </c>
    </row>
    <row r="19" spans="1:11" x14ac:dyDescent="0.25">
      <c r="A19" t="s">
        <v>40</v>
      </c>
      <c r="B19">
        <v>18</v>
      </c>
      <c r="C19">
        <v>7</v>
      </c>
      <c r="D19">
        <v>1</v>
      </c>
      <c r="E19">
        <f t="shared" si="0"/>
        <v>94.36</v>
      </c>
      <c r="F19">
        <v>5.64</v>
      </c>
      <c r="G19" t="s">
        <v>13</v>
      </c>
      <c r="I19">
        <f t="shared" si="1"/>
        <v>7</v>
      </c>
      <c r="J19">
        <f t="shared" si="2"/>
        <v>0</v>
      </c>
      <c r="K19">
        <f>light!D19/light!C19</f>
        <v>0.14285714285714285</v>
      </c>
    </row>
    <row r="20" spans="1:11" x14ac:dyDescent="0.25">
      <c r="A20" t="s">
        <v>40</v>
      </c>
      <c r="B20">
        <v>19</v>
      </c>
      <c r="C20">
        <v>6</v>
      </c>
      <c r="D20">
        <v>1</v>
      </c>
      <c r="E20">
        <f t="shared" si="0"/>
        <v>94.5</v>
      </c>
      <c r="F20">
        <v>5.5</v>
      </c>
      <c r="G20" t="s">
        <v>13</v>
      </c>
      <c r="I20">
        <f t="shared" si="1"/>
        <v>6</v>
      </c>
      <c r="J20">
        <f t="shared" si="2"/>
        <v>0</v>
      </c>
      <c r="K20">
        <f>light!D20/light!C20</f>
        <v>0.16666666666666666</v>
      </c>
    </row>
    <row r="21" spans="1:11" x14ac:dyDescent="0.25">
      <c r="A21" t="s">
        <v>40</v>
      </c>
      <c r="B21">
        <v>20</v>
      </c>
      <c r="C21">
        <v>10</v>
      </c>
      <c r="D21">
        <v>3</v>
      </c>
      <c r="E21">
        <f t="shared" si="0"/>
        <v>98.8</v>
      </c>
      <c r="F21">
        <v>1.2</v>
      </c>
      <c r="G21" t="s">
        <v>13</v>
      </c>
      <c r="I21">
        <f t="shared" si="1"/>
        <v>10</v>
      </c>
      <c r="J21">
        <f t="shared" si="2"/>
        <v>0</v>
      </c>
      <c r="K21">
        <f>light!D21/light!C21</f>
        <v>0.3</v>
      </c>
    </row>
    <row r="22" spans="1:11" x14ac:dyDescent="0.25">
      <c r="A22" t="s">
        <v>40</v>
      </c>
      <c r="B22">
        <v>21</v>
      </c>
      <c r="C22">
        <v>7</v>
      </c>
      <c r="D22">
        <v>0</v>
      </c>
      <c r="E22">
        <f t="shared" si="0"/>
        <v>93.73</v>
      </c>
      <c r="F22">
        <v>6.27</v>
      </c>
      <c r="G22" t="s">
        <v>13</v>
      </c>
      <c r="I22">
        <f t="shared" si="1"/>
        <v>7</v>
      </c>
      <c r="J22">
        <f t="shared" si="2"/>
        <v>0</v>
      </c>
      <c r="K22">
        <f>light!D22/light!C22</f>
        <v>0</v>
      </c>
    </row>
    <row r="23" spans="1:11" x14ac:dyDescent="0.25">
      <c r="A23" t="s">
        <v>40</v>
      </c>
      <c r="B23">
        <v>22</v>
      </c>
      <c r="C23">
        <v>7</v>
      </c>
      <c r="D23">
        <v>1</v>
      </c>
      <c r="E23">
        <f t="shared" si="0"/>
        <v>96.56</v>
      </c>
      <c r="F23">
        <v>3.44</v>
      </c>
      <c r="G23" t="s">
        <v>13</v>
      </c>
      <c r="I23">
        <f t="shared" si="1"/>
        <v>7</v>
      </c>
      <c r="J23">
        <f t="shared" si="2"/>
        <v>0</v>
      </c>
      <c r="K23">
        <f>light!D23/light!C23</f>
        <v>0.14285714285714285</v>
      </c>
    </row>
    <row r="24" spans="1:11" x14ac:dyDescent="0.25">
      <c r="A24" t="s">
        <v>40</v>
      </c>
      <c r="B24">
        <v>23</v>
      </c>
      <c r="C24">
        <v>8</v>
      </c>
      <c r="D24">
        <v>2</v>
      </c>
      <c r="E24">
        <f t="shared" si="0"/>
        <v>96.88</v>
      </c>
      <c r="F24">
        <v>3.12</v>
      </c>
      <c r="G24" t="s">
        <v>13</v>
      </c>
      <c r="I24">
        <f t="shared" si="1"/>
        <v>8</v>
      </c>
      <c r="J24">
        <f t="shared" si="2"/>
        <v>0</v>
      </c>
      <c r="K24">
        <f>light!D24/light!C24</f>
        <v>0.25</v>
      </c>
    </row>
    <row r="25" spans="1:11" x14ac:dyDescent="0.25">
      <c r="A25" t="s">
        <v>40</v>
      </c>
      <c r="B25">
        <v>24</v>
      </c>
      <c r="C25">
        <v>8</v>
      </c>
      <c r="D25">
        <v>4</v>
      </c>
      <c r="E25">
        <f t="shared" si="0"/>
        <v>94.79</v>
      </c>
      <c r="F25">
        <v>5.21</v>
      </c>
      <c r="G25" t="s">
        <v>13</v>
      </c>
      <c r="I25">
        <f t="shared" si="1"/>
        <v>8</v>
      </c>
      <c r="J25">
        <f t="shared" si="2"/>
        <v>0</v>
      </c>
      <c r="K25">
        <f>light!D25/light!C25</f>
        <v>0.5</v>
      </c>
    </row>
    <row r="26" spans="1:11" x14ac:dyDescent="0.25">
      <c r="A26" t="s">
        <v>40</v>
      </c>
      <c r="B26">
        <v>25</v>
      </c>
      <c r="C26">
        <v>7</v>
      </c>
      <c r="D26">
        <v>2</v>
      </c>
      <c r="E26">
        <f t="shared" si="0"/>
        <v>94.87</v>
      </c>
      <c r="F26">
        <v>5.13</v>
      </c>
      <c r="G26" t="s">
        <v>13</v>
      </c>
      <c r="I26">
        <f t="shared" si="1"/>
        <v>7</v>
      </c>
      <c r="J26">
        <f t="shared" si="2"/>
        <v>0</v>
      </c>
      <c r="K26">
        <f>light!D26/light!C26</f>
        <v>0.2857142857142857</v>
      </c>
    </row>
    <row r="27" spans="1:11" x14ac:dyDescent="0.25">
      <c r="A27" t="s">
        <v>25</v>
      </c>
      <c r="B27">
        <v>1</v>
      </c>
      <c r="C27">
        <v>5</v>
      </c>
      <c r="E27">
        <f t="shared" si="0"/>
        <v>36.99</v>
      </c>
      <c r="F27">
        <v>63.01</v>
      </c>
      <c r="G27" t="s">
        <v>12</v>
      </c>
      <c r="H27">
        <v>7</v>
      </c>
      <c r="I27">
        <f t="shared" si="1"/>
        <v>12</v>
      </c>
      <c r="J27">
        <f t="shared" si="2"/>
        <v>0.58333333333333337</v>
      </c>
    </row>
    <row r="28" spans="1:11" x14ac:dyDescent="0.25">
      <c r="A28" t="s">
        <v>25</v>
      </c>
      <c r="B28">
        <v>2</v>
      </c>
      <c r="C28">
        <v>6</v>
      </c>
      <c r="E28">
        <f t="shared" si="0"/>
        <v>28.42</v>
      </c>
      <c r="F28">
        <v>71.58</v>
      </c>
      <c r="G28" t="s">
        <v>11</v>
      </c>
      <c r="H28">
        <v>0</v>
      </c>
      <c r="I28">
        <f t="shared" si="1"/>
        <v>6</v>
      </c>
      <c r="J28">
        <f t="shared" si="2"/>
        <v>0</v>
      </c>
    </row>
    <row r="29" spans="1:11" x14ac:dyDescent="0.25">
      <c r="A29" t="s">
        <v>25</v>
      </c>
      <c r="B29">
        <v>3</v>
      </c>
      <c r="C29">
        <v>6</v>
      </c>
      <c r="E29">
        <f t="shared" si="0"/>
        <v>38.64</v>
      </c>
      <c r="F29">
        <v>61.36</v>
      </c>
      <c r="G29" t="s">
        <v>12</v>
      </c>
      <c r="H29">
        <v>6</v>
      </c>
      <c r="I29">
        <f t="shared" si="1"/>
        <v>12</v>
      </c>
      <c r="J29">
        <f t="shared" si="2"/>
        <v>0.5</v>
      </c>
    </row>
    <row r="30" spans="1:11" x14ac:dyDescent="0.25">
      <c r="A30" t="s">
        <v>25</v>
      </c>
      <c r="B30">
        <v>4</v>
      </c>
      <c r="C30">
        <v>9</v>
      </c>
      <c r="E30">
        <f t="shared" si="0"/>
        <v>23.150000000000006</v>
      </c>
      <c r="F30">
        <v>76.849999999999994</v>
      </c>
      <c r="G30" t="s">
        <v>11</v>
      </c>
      <c r="H30">
        <v>1</v>
      </c>
      <c r="I30">
        <f t="shared" si="1"/>
        <v>10</v>
      </c>
      <c r="J30">
        <f t="shared" si="2"/>
        <v>0.1</v>
      </c>
    </row>
    <row r="31" spans="1:11" x14ac:dyDescent="0.25">
      <c r="A31" t="s">
        <v>25</v>
      </c>
      <c r="B31">
        <v>5</v>
      </c>
      <c r="C31">
        <v>5</v>
      </c>
      <c r="E31">
        <f t="shared" si="0"/>
        <v>77.63</v>
      </c>
      <c r="F31">
        <v>22.37</v>
      </c>
      <c r="G31" t="s">
        <v>13</v>
      </c>
      <c r="H31">
        <v>13</v>
      </c>
      <c r="I31">
        <f t="shared" si="1"/>
        <v>18</v>
      </c>
      <c r="J31">
        <f t="shared" si="2"/>
        <v>0.72222222222222221</v>
      </c>
    </row>
    <row r="32" spans="1:11" x14ac:dyDescent="0.25">
      <c r="A32" t="s">
        <v>25</v>
      </c>
      <c r="B32">
        <v>6</v>
      </c>
      <c r="C32">
        <v>7</v>
      </c>
      <c r="E32">
        <f t="shared" si="0"/>
        <v>74.8</v>
      </c>
      <c r="F32">
        <v>25.2</v>
      </c>
      <c r="G32" t="s">
        <v>13</v>
      </c>
      <c r="H32">
        <v>7</v>
      </c>
      <c r="I32">
        <f t="shared" si="1"/>
        <v>14</v>
      </c>
      <c r="J32">
        <f t="shared" si="2"/>
        <v>0.5</v>
      </c>
    </row>
    <row r="33" spans="1:10" x14ac:dyDescent="0.25">
      <c r="A33" t="s">
        <v>25</v>
      </c>
      <c r="B33">
        <v>7</v>
      </c>
      <c r="C33">
        <v>8</v>
      </c>
      <c r="E33">
        <f t="shared" si="0"/>
        <v>37.200000000000003</v>
      </c>
      <c r="F33">
        <v>62.8</v>
      </c>
      <c r="G33" t="s">
        <v>12</v>
      </c>
      <c r="H33">
        <v>3</v>
      </c>
      <c r="I33">
        <f t="shared" si="1"/>
        <v>11</v>
      </c>
      <c r="J33">
        <f t="shared" si="2"/>
        <v>0.27272727272727271</v>
      </c>
    </row>
    <row r="34" spans="1:10" x14ac:dyDescent="0.25">
      <c r="A34" t="s">
        <v>25</v>
      </c>
      <c r="B34">
        <v>8</v>
      </c>
      <c r="C34">
        <v>10</v>
      </c>
      <c r="E34">
        <f t="shared" si="0"/>
        <v>11.079999999999998</v>
      </c>
      <c r="F34">
        <v>88.92</v>
      </c>
      <c r="G34" t="s">
        <v>11</v>
      </c>
      <c r="H34">
        <v>0</v>
      </c>
      <c r="I34">
        <f t="shared" si="1"/>
        <v>10</v>
      </c>
      <c r="J34">
        <f t="shared" si="2"/>
        <v>0</v>
      </c>
    </row>
    <row r="35" spans="1:10" x14ac:dyDescent="0.25">
      <c r="A35" t="s">
        <v>25</v>
      </c>
      <c r="B35">
        <v>9</v>
      </c>
      <c r="C35">
        <v>8</v>
      </c>
      <c r="E35">
        <f t="shared" si="0"/>
        <v>13.620000000000005</v>
      </c>
      <c r="F35">
        <v>86.38</v>
      </c>
      <c r="G35" t="s">
        <v>11</v>
      </c>
      <c r="H35">
        <v>0</v>
      </c>
      <c r="I35">
        <f t="shared" si="1"/>
        <v>8</v>
      </c>
      <c r="J35">
        <f t="shared" si="2"/>
        <v>0</v>
      </c>
    </row>
    <row r="36" spans="1:10" x14ac:dyDescent="0.25">
      <c r="A36" t="s">
        <v>25</v>
      </c>
      <c r="B36">
        <v>10</v>
      </c>
      <c r="C36">
        <v>5</v>
      </c>
      <c r="E36">
        <f t="shared" si="0"/>
        <v>17.420000000000002</v>
      </c>
      <c r="F36">
        <v>82.58</v>
      </c>
      <c r="G36" t="s">
        <v>11</v>
      </c>
      <c r="H36">
        <v>2</v>
      </c>
      <c r="I36">
        <f t="shared" si="1"/>
        <v>7</v>
      </c>
      <c r="J36">
        <f t="shared" si="2"/>
        <v>0.2857142857142857</v>
      </c>
    </row>
    <row r="37" spans="1:10" x14ac:dyDescent="0.25">
      <c r="A37" t="s">
        <v>25</v>
      </c>
      <c r="B37">
        <v>11</v>
      </c>
      <c r="C37">
        <v>6</v>
      </c>
      <c r="E37">
        <f t="shared" si="0"/>
        <v>23.439999999999998</v>
      </c>
      <c r="F37">
        <v>76.56</v>
      </c>
      <c r="G37" t="s">
        <v>11</v>
      </c>
      <c r="H37">
        <v>1</v>
      </c>
      <c r="I37">
        <f t="shared" si="1"/>
        <v>7</v>
      </c>
      <c r="J37">
        <f t="shared" si="2"/>
        <v>0.14285714285714285</v>
      </c>
    </row>
    <row r="38" spans="1:10" x14ac:dyDescent="0.25">
      <c r="A38" t="s">
        <v>25</v>
      </c>
      <c r="B38">
        <v>12</v>
      </c>
      <c r="C38">
        <v>4</v>
      </c>
      <c r="E38">
        <f t="shared" si="0"/>
        <v>67.960000000000008</v>
      </c>
      <c r="F38">
        <v>32.04</v>
      </c>
      <c r="G38" t="s">
        <v>13</v>
      </c>
      <c r="H38">
        <v>5</v>
      </c>
      <c r="I38">
        <f t="shared" si="1"/>
        <v>9</v>
      </c>
      <c r="J38">
        <f t="shared" si="2"/>
        <v>0.55555555555555558</v>
      </c>
    </row>
    <row r="39" spans="1:10" x14ac:dyDescent="0.25">
      <c r="A39" t="s">
        <v>25</v>
      </c>
      <c r="B39">
        <v>13</v>
      </c>
      <c r="C39">
        <v>4</v>
      </c>
      <c r="E39">
        <f t="shared" si="0"/>
        <v>89.68</v>
      </c>
      <c r="F39">
        <v>10.32</v>
      </c>
      <c r="G39" t="s">
        <v>13</v>
      </c>
      <c r="H39">
        <v>7</v>
      </c>
      <c r="I39">
        <f t="shared" si="1"/>
        <v>11</v>
      </c>
      <c r="J39">
        <f t="shared" si="2"/>
        <v>0.63636363636363635</v>
      </c>
    </row>
    <row r="40" spans="1:10" x14ac:dyDescent="0.25">
      <c r="A40" t="s">
        <v>25</v>
      </c>
      <c r="B40">
        <v>14</v>
      </c>
      <c r="C40">
        <v>4</v>
      </c>
      <c r="E40">
        <f t="shared" si="0"/>
        <v>91.25</v>
      </c>
      <c r="F40">
        <v>8.75</v>
      </c>
      <c r="G40" t="s">
        <v>13</v>
      </c>
      <c r="H40">
        <v>7</v>
      </c>
      <c r="I40">
        <f t="shared" si="1"/>
        <v>11</v>
      </c>
      <c r="J40">
        <f t="shared" si="2"/>
        <v>0.63636363636363635</v>
      </c>
    </row>
    <row r="41" spans="1:10" x14ac:dyDescent="0.25">
      <c r="A41" t="s">
        <v>25</v>
      </c>
      <c r="B41">
        <v>15</v>
      </c>
      <c r="C41">
        <v>4</v>
      </c>
      <c r="E41">
        <f t="shared" si="0"/>
        <v>90.73</v>
      </c>
      <c r="F41">
        <v>9.27</v>
      </c>
      <c r="G41" t="s">
        <v>13</v>
      </c>
      <c r="H41">
        <v>4</v>
      </c>
      <c r="I41">
        <f t="shared" si="1"/>
        <v>8</v>
      </c>
      <c r="J41">
        <f t="shared" si="2"/>
        <v>0.5</v>
      </c>
    </row>
    <row r="42" spans="1:10" x14ac:dyDescent="0.25">
      <c r="A42" t="s">
        <v>25</v>
      </c>
      <c r="B42">
        <v>16</v>
      </c>
      <c r="C42">
        <v>6</v>
      </c>
      <c r="E42">
        <f t="shared" si="0"/>
        <v>36.08</v>
      </c>
      <c r="F42">
        <v>63.92</v>
      </c>
      <c r="G42" t="s">
        <v>12</v>
      </c>
      <c r="H42">
        <v>2</v>
      </c>
      <c r="I42">
        <f t="shared" si="1"/>
        <v>8</v>
      </c>
      <c r="J42">
        <f t="shared" si="2"/>
        <v>0.25</v>
      </c>
    </row>
    <row r="43" spans="1:10" x14ac:dyDescent="0.25">
      <c r="A43" t="s">
        <v>25</v>
      </c>
      <c r="B43">
        <v>17</v>
      </c>
      <c r="C43">
        <v>7</v>
      </c>
      <c r="E43">
        <f t="shared" si="0"/>
        <v>34.049999999999997</v>
      </c>
      <c r="F43">
        <v>65.95</v>
      </c>
      <c r="G43" t="s">
        <v>12</v>
      </c>
      <c r="H43">
        <v>1</v>
      </c>
      <c r="I43">
        <f t="shared" si="1"/>
        <v>8</v>
      </c>
      <c r="J43">
        <f t="shared" si="2"/>
        <v>0.125</v>
      </c>
    </row>
    <row r="44" spans="1:10" x14ac:dyDescent="0.25">
      <c r="A44" t="s">
        <v>25</v>
      </c>
      <c r="B44">
        <v>18</v>
      </c>
      <c r="C44">
        <v>7</v>
      </c>
      <c r="E44">
        <f t="shared" si="0"/>
        <v>23.159999999999997</v>
      </c>
      <c r="F44">
        <v>76.84</v>
      </c>
      <c r="G44" t="s">
        <v>11</v>
      </c>
      <c r="H44">
        <v>0</v>
      </c>
      <c r="I44">
        <f t="shared" si="1"/>
        <v>7</v>
      </c>
      <c r="J44">
        <f t="shared" si="2"/>
        <v>0</v>
      </c>
    </row>
    <row r="45" spans="1:10" x14ac:dyDescent="0.25">
      <c r="A45" t="s">
        <v>25</v>
      </c>
      <c r="B45">
        <v>19</v>
      </c>
      <c r="C45">
        <v>5</v>
      </c>
      <c r="E45">
        <f t="shared" si="0"/>
        <v>51.46</v>
      </c>
      <c r="F45">
        <v>48.54</v>
      </c>
      <c r="G45" t="s">
        <v>12</v>
      </c>
      <c r="H45">
        <v>2</v>
      </c>
      <c r="I45">
        <f t="shared" si="1"/>
        <v>7</v>
      </c>
      <c r="J45">
        <f t="shared" si="2"/>
        <v>0.2857142857142857</v>
      </c>
    </row>
    <row r="46" spans="1:10" x14ac:dyDescent="0.25">
      <c r="A46" t="s">
        <v>25</v>
      </c>
      <c r="B46">
        <v>20</v>
      </c>
      <c r="C46">
        <v>9</v>
      </c>
      <c r="E46">
        <f t="shared" si="0"/>
        <v>15.769999999999996</v>
      </c>
      <c r="F46">
        <v>84.23</v>
      </c>
      <c r="G46" t="s">
        <v>11</v>
      </c>
      <c r="H46">
        <v>0</v>
      </c>
      <c r="I46">
        <f t="shared" si="1"/>
        <v>9</v>
      </c>
      <c r="J46">
        <f t="shared" si="2"/>
        <v>0</v>
      </c>
    </row>
    <row r="47" spans="1:10" x14ac:dyDescent="0.25">
      <c r="A47" t="s">
        <v>25</v>
      </c>
      <c r="B47">
        <v>21</v>
      </c>
      <c r="C47">
        <v>7</v>
      </c>
      <c r="E47">
        <f t="shared" si="0"/>
        <v>67.680000000000007</v>
      </c>
      <c r="F47">
        <v>32.32</v>
      </c>
      <c r="G47" t="s">
        <v>13</v>
      </c>
      <c r="H47">
        <v>4</v>
      </c>
      <c r="I47">
        <f t="shared" si="1"/>
        <v>11</v>
      </c>
      <c r="J47">
        <f t="shared" si="2"/>
        <v>0.36363636363636365</v>
      </c>
    </row>
    <row r="48" spans="1:10" x14ac:dyDescent="0.25">
      <c r="A48" t="s">
        <v>25</v>
      </c>
      <c r="B48">
        <v>22</v>
      </c>
      <c r="C48">
        <v>6</v>
      </c>
      <c r="E48">
        <f t="shared" si="0"/>
        <v>48.04</v>
      </c>
      <c r="F48">
        <v>51.96</v>
      </c>
      <c r="G48" t="s">
        <v>12</v>
      </c>
      <c r="H48">
        <v>6</v>
      </c>
      <c r="I48">
        <f t="shared" si="1"/>
        <v>12</v>
      </c>
      <c r="J48">
        <f t="shared" si="2"/>
        <v>0.5</v>
      </c>
    </row>
    <row r="49" spans="1:24" x14ac:dyDescent="0.25">
      <c r="A49" t="s">
        <v>25</v>
      </c>
      <c r="B49">
        <v>23</v>
      </c>
      <c r="C49">
        <v>5</v>
      </c>
      <c r="E49">
        <f t="shared" si="0"/>
        <v>50.95</v>
      </c>
      <c r="F49">
        <v>49.05</v>
      </c>
      <c r="G49" t="s">
        <v>12</v>
      </c>
      <c r="H49">
        <v>7</v>
      </c>
      <c r="I49">
        <f t="shared" si="1"/>
        <v>12</v>
      </c>
      <c r="J49">
        <f t="shared" si="2"/>
        <v>0.58333333333333337</v>
      </c>
    </row>
    <row r="50" spans="1:24" x14ac:dyDescent="0.25">
      <c r="A50" t="s">
        <v>25</v>
      </c>
      <c r="B50">
        <v>24</v>
      </c>
      <c r="C50">
        <v>9</v>
      </c>
      <c r="E50">
        <f t="shared" si="0"/>
        <v>48.09</v>
      </c>
      <c r="F50">
        <v>51.91</v>
      </c>
      <c r="G50" t="s">
        <v>12</v>
      </c>
      <c r="H50">
        <v>1</v>
      </c>
      <c r="I50">
        <f t="shared" si="1"/>
        <v>10</v>
      </c>
      <c r="J50">
        <f t="shared" si="2"/>
        <v>0.1</v>
      </c>
    </row>
    <row r="51" spans="1:24" x14ac:dyDescent="0.25">
      <c r="A51" t="s">
        <v>25</v>
      </c>
      <c r="B51">
        <v>25</v>
      </c>
      <c r="C51">
        <v>6</v>
      </c>
      <c r="E51">
        <f t="shared" si="0"/>
        <v>17.78</v>
      </c>
      <c r="F51">
        <v>82.22</v>
      </c>
      <c r="G51" t="s">
        <v>11</v>
      </c>
      <c r="H51">
        <v>0</v>
      </c>
      <c r="I51">
        <f t="shared" si="1"/>
        <v>6</v>
      </c>
      <c r="J51">
        <f t="shared" si="2"/>
        <v>0</v>
      </c>
      <c r="W51">
        <f t="shared" ref="W51:W62" ca="1" si="3">RAND()*100</f>
        <v>49.310271314280364</v>
      </c>
      <c r="X51" s="2"/>
    </row>
    <row r="52" spans="1:24" x14ac:dyDescent="0.25">
      <c r="A52" t="s">
        <v>26</v>
      </c>
      <c r="B52">
        <v>1</v>
      </c>
      <c r="C52">
        <v>4</v>
      </c>
      <c r="E52">
        <f t="shared" si="0"/>
        <v>14.599999999999994</v>
      </c>
      <c r="F52">
        <v>85.4</v>
      </c>
      <c r="G52" t="s">
        <v>11</v>
      </c>
      <c r="H52">
        <v>1</v>
      </c>
      <c r="I52">
        <f t="shared" si="1"/>
        <v>5</v>
      </c>
      <c r="J52">
        <f t="shared" si="2"/>
        <v>0.2</v>
      </c>
      <c r="W52">
        <f t="shared" ca="1" si="3"/>
        <v>10.380096842889074</v>
      </c>
      <c r="X52" s="2"/>
    </row>
    <row r="53" spans="1:24" x14ac:dyDescent="0.25">
      <c r="A53" t="s">
        <v>26</v>
      </c>
      <c r="B53">
        <v>2</v>
      </c>
      <c r="C53">
        <v>7</v>
      </c>
      <c r="E53">
        <f t="shared" si="0"/>
        <v>19.36</v>
      </c>
      <c r="F53">
        <v>80.64</v>
      </c>
      <c r="G53" t="s">
        <v>11</v>
      </c>
      <c r="H53">
        <v>0</v>
      </c>
      <c r="I53">
        <f t="shared" si="1"/>
        <v>7</v>
      </c>
      <c r="J53">
        <f t="shared" si="2"/>
        <v>0</v>
      </c>
      <c r="W53">
        <f t="shared" ca="1" si="3"/>
        <v>71.334943858425675</v>
      </c>
      <c r="X53" s="2"/>
    </row>
    <row r="54" spans="1:24" x14ac:dyDescent="0.25">
      <c r="A54" t="s">
        <v>26</v>
      </c>
      <c r="B54">
        <v>3</v>
      </c>
      <c r="C54">
        <v>7</v>
      </c>
      <c r="E54">
        <f t="shared" si="0"/>
        <v>13.969999999999999</v>
      </c>
      <c r="F54">
        <v>86.03</v>
      </c>
      <c r="G54" t="s">
        <v>11</v>
      </c>
      <c r="H54">
        <v>0</v>
      </c>
      <c r="I54">
        <f t="shared" si="1"/>
        <v>7</v>
      </c>
      <c r="J54">
        <f t="shared" si="2"/>
        <v>0</v>
      </c>
      <c r="W54">
        <f t="shared" ca="1" si="3"/>
        <v>79.532691557555054</v>
      </c>
      <c r="X54" s="2"/>
    </row>
    <row r="55" spans="1:24" x14ac:dyDescent="0.25">
      <c r="A55" t="s">
        <v>26</v>
      </c>
      <c r="B55">
        <v>4</v>
      </c>
      <c r="C55">
        <v>7</v>
      </c>
      <c r="E55">
        <f t="shared" si="0"/>
        <v>44.15</v>
      </c>
      <c r="F55">
        <v>55.85</v>
      </c>
      <c r="G55" t="s">
        <v>12</v>
      </c>
      <c r="H55">
        <v>1</v>
      </c>
      <c r="I55">
        <f t="shared" si="1"/>
        <v>8</v>
      </c>
      <c r="J55">
        <f t="shared" si="2"/>
        <v>0.125</v>
      </c>
      <c r="W55">
        <f t="shared" ca="1" si="3"/>
        <v>32.819420953130688</v>
      </c>
      <c r="X55" s="2"/>
    </row>
    <row r="56" spans="1:24" x14ac:dyDescent="0.25">
      <c r="A56" t="s">
        <v>26</v>
      </c>
      <c r="B56">
        <v>5</v>
      </c>
      <c r="C56">
        <v>8</v>
      </c>
      <c r="E56">
        <f t="shared" si="0"/>
        <v>80.56</v>
      </c>
      <c r="F56">
        <v>19.440000000000001</v>
      </c>
      <c r="G56" t="s">
        <v>13</v>
      </c>
      <c r="H56">
        <v>2</v>
      </c>
      <c r="I56">
        <f t="shared" si="1"/>
        <v>10</v>
      </c>
      <c r="J56">
        <f t="shared" si="2"/>
        <v>0.2</v>
      </c>
      <c r="W56">
        <f t="shared" ca="1" si="3"/>
        <v>92.515669281759685</v>
      </c>
      <c r="X56" s="2"/>
    </row>
    <row r="57" spans="1:24" x14ac:dyDescent="0.25">
      <c r="A57" t="s">
        <v>26</v>
      </c>
      <c r="B57">
        <v>6</v>
      </c>
      <c r="C57">
        <v>5</v>
      </c>
      <c r="E57">
        <f t="shared" si="0"/>
        <v>85.22</v>
      </c>
      <c r="F57">
        <v>14.78</v>
      </c>
      <c r="G57" t="s">
        <v>13</v>
      </c>
      <c r="H57">
        <v>2</v>
      </c>
      <c r="I57">
        <f t="shared" si="1"/>
        <v>7</v>
      </c>
      <c r="J57">
        <f t="shared" si="2"/>
        <v>0.2857142857142857</v>
      </c>
      <c r="W57">
        <f t="shared" ca="1" si="3"/>
        <v>68.937650761341416</v>
      </c>
      <c r="X57" s="2"/>
    </row>
    <row r="58" spans="1:24" x14ac:dyDescent="0.25">
      <c r="A58" t="s">
        <v>26</v>
      </c>
      <c r="B58">
        <v>7</v>
      </c>
      <c r="C58">
        <v>3</v>
      </c>
      <c r="E58">
        <f t="shared" si="0"/>
        <v>81.89</v>
      </c>
      <c r="F58">
        <v>18.11</v>
      </c>
      <c r="G58" t="s">
        <v>13</v>
      </c>
      <c r="H58">
        <v>2</v>
      </c>
      <c r="I58">
        <f t="shared" si="1"/>
        <v>5</v>
      </c>
      <c r="J58">
        <f t="shared" si="2"/>
        <v>0.4</v>
      </c>
      <c r="W58">
        <f t="shared" ca="1" si="3"/>
        <v>1.7123299888590959</v>
      </c>
    </row>
    <row r="59" spans="1:24" x14ac:dyDescent="0.25">
      <c r="A59" t="s">
        <v>26</v>
      </c>
      <c r="B59">
        <v>8</v>
      </c>
      <c r="C59">
        <v>6</v>
      </c>
      <c r="E59">
        <f t="shared" si="0"/>
        <v>77.180000000000007</v>
      </c>
      <c r="F59">
        <v>22.82</v>
      </c>
      <c r="G59" t="s">
        <v>13</v>
      </c>
      <c r="H59">
        <v>2</v>
      </c>
      <c r="I59">
        <f t="shared" si="1"/>
        <v>8</v>
      </c>
      <c r="J59">
        <f t="shared" si="2"/>
        <v>0.25</v>
      </c>
      <c r="W59">
        <f t="shared" ca="1" si="3"/>
        <v>32.259506141802305</v>
      </c>
    </row>
    <row r="60" spans="1:24" x14ac:dyDescent="0.25">
      <c r="A60" t="s">
        <v>26</v>
      </c>
      <c r="B60">
        <v>9</v>
      </c>
      <c r="C60">
        <v>4</v>
      </c>
      <c r="E60">
        <f t="shared" si="0"/>
        <v>33.069999999999993</v>
      </c>
      <c r="F60">
        <v>66.930000000000007</v>
      </c>
      <c r="G60" t="s">
        <v>12</v>
      </c>
      <c r="H60">
        <v>1</v>
      </c>
      <c r="I60">
        <f t="shared" si="1"/>
        <v>5</v>
      </c>
      <c r="J60">
        <f t="shared" si="2"/>
        <v>0.2</v>
      </c>
      <c r="W60">
        <f t="shared" ca="1" si="3"/>
        <v>11.072005336581448</v>
      </c>
    </row>
    <row r="61" spans="1:24" x14ac:dyDescent="0.25">
      <c r="A61" t="s">
        <v>26</v>
      </c>
      <c r="B61">
        <v>10</v>
      </c>
      <c r="C61">
        <v>6</v>
      </c>
      <c r="E61">
        <f t="shared" si="0"/>
        <v>34.150000000000006</v>
      </c>
      <c r="F61">
        <v>65.849999999999994</v>
      </c>
      <c r="G61" t="s">
        <v>12</v>
      </c>
      <c r="H61">
        <v>1</v>
      </c>
      <c r="I61">
        <f t="shared" si="1"/>
        <v>7</v>
      </c>
      <c r="J61">
        <f t="shared" si="2"/>
        <v>0.14285714285714285</v>
      </c>
      <c r="W61">
        <f t="shared" ca="1" si="3"/>
        <v>19.41820215487342</v>
      </c>
    </row>
    <row r="62" spans="1:24" x14ac:dyDescent="0.25">
      <c r="A62" t="s">
        <v>26</v>
      </c>
      <c r="B62">
        <v>11</v>
      </c>
      <c r="C62">
        <v>5</v>
      </c>
      <c r="E62">
        <f t="shared" si="0"/>
        <v>34.370000000000005</v>
      </c>
      <c r="F62">
        <v>65.63</v>
      </c>
      <c r="G62" t="s">
        <v>12</v>
      </c>
      <c r="H62">
        <v>1</v>
      </c>
      <c r="I62">
        <f t="shared" si="1"/>
        <v>6</v>
      </c>
      <c r="J62">
        <f t="shared" si="2"/>
        <v>0.16666666666666666</v>
      </c>
      <c r="W62">
        <f t="shared" ca="1" si="3"/>
        <v>86.340603063741781</v>
      </c>
    </row>
    <row r="63" spans="1:24" x14ac:dyDescent="0.25">
      <c r="A63" t="s">
        <v>26</v>
      </c>
      <c r="B63">
        <v>12</v>
      </c>
      <c r="C63">
        <v>6</v>
      </c>
      <c r="E63">
        <f t="shared" si="0"/>
        <v>23.060000000000002</v>
      </c>
      <c r="F63">
        <v>76.94</v>
      </c>
      <c r="G63" t="s">
        <v>11</v>
      </c>
      <c r="H63">
        <v>0</v>
      </c>
      <c r="I63">
        <f t="shared" si="1"/>
        <v>6</v>
      </c>
      <c r="J63">
        <f t="shared" si="2"/>
        <v>0</v>
      </c>
    </row>
    <row r="64" spans="1:24" x14ac:dyDescent="0.25">
      <c r="A64" t="s">
        <v>26</v>
      </c>
      <c r="B64">
        <v>13</v>
      </c>
      <c r="C64">
        <v>8</v>
      </c>
      <c r="E64">
        <f t="shared" si="0"/>
        <v>67.349999999999994</v>
      </c>
      <c r="F64">
        <v>32.65</v>
      </c>
      <c r="G64" t="s">
        <v>13</v>
      </c>
      <c r="H64">
        <v>3</v>
      </c>
      <c r="I64">
        <f t="shared" si="1"/>
        <v>11</v>
      </c>
      <c r="J64">
        <f t="shared" si="2"/>
        <v>0.27272727272727271</v>
      </c>
    </row>
    <row r="65" spans="1:10" x14ac:dyDescent="0.25">
      <c r="A65" t="s">
        <v>26</v>
      </c>
      <c r="B65">
        <v>14</v>
      </c>
      <c r="C65">
        <v>7</v>
      </c>
      <c r="E65">
        <f t="shared" si="0"/>
        <v>64.900000000000006</v>
      </c>
      <c r="F65">
        <v>35.1</v>
      </c>
      <c r="G65" t="s">
        <v>12</v>
      </c>
      <c r="H65">
        <v>2</v>
      </c>
      <c r="I65">
        <f t="shared" si="1"/>
        <v>9</v>
      </c>
      <c r="J65">
        <f t="shared" si="2"/>
        <v>0.22222222222222221</v>
      </c>
    </row>
    <row r="66" spans="1:10" x14ac:dyDescent="0.25">
      <c r="A66" t="s">
        <v>26</v>
      </c>
      <c r="B66">
        <v>15</v>
      </c>
      <c r="C66">
        <v>8</v>
      </c>
      <c r="E66">
        <f t="shared" si="0"/>
        <v>78.900000000000006</v>
      </c>
      <c r="F66">
        <v>21.1</v>
      </c>
      <c r="G66" t="s">
        <v>13</v>
      </c>
      <c r="H66">
        <v>2</v>
      </c>
      <c r="I66">
        <f t="shared" si="1"/>
        <v>10</v>
      </c>
      <c r="J66">
        <f t="shared" si="2"/>
        <v>0.2</v>
      </c>
    </row>
    <row r="67" spans="1:10" x14ac:dyDescent="0.25">
      <c r="A67" t="s">
        <v>26</v>
      </c>
      <c r="B67">
        <v>16</v>
      </c>
      <c r="C67">
        <v>6</v>
      </c>
      <c r="E67">
        <f t="shared" si="0"/>
        <v>74.78</v>
      </c>
      <c r="F67">
        <v>25.22</v>
      </c>
      <c r="G67" t="s">
        <v>13</v>
      </c>
      <c r="H67">
        <v>2</v>
      </c>
      <c r="I67">
        <f t="shared" ref="I67:I101" si="4">H67+C67</f>
        <v>8</v>
      </c>
      <c r="J67">
        <f t="shared" ref="J67:J89" si="5">H67/I67</f>
        <v>0.25</v>
      </c>
    </row>
    <row r="68" spans="1:10" x14ac:dyDescent="0.25">
      <c r="A68" t="s">
        <v>26</v>
      </c>
      <c r="B68">
        <v>17</v>
      </c>
      <c r="C68">
        <v>6</v>
      </c>
      <c r="E68">
        <f t="shared" si="0"/>
        <v>55.67</v>
      </c>
      <c r="F68">
        <v>44.33</v>
      </c>
      <c r="G68" t="s">
        <v>12</v>
      </c>
      <c r="H68">
        <v>0</v>
      </c>
      <c r="I68">
        <f t="shared" si="4"/>
        <v>6</v>
      </c>
      <c r="J68">
        <f t="shared" si="5"/>
        <v>0</v>
      </c>
    </row>
    <row r="69" spans="1:10" x14ac:dyDescent="0.25">
      <c r="A69" t="s">
        <v>26</v>
      </c>
      <c r="B69">
        <v>18</v>
      </c>
      <c r="C69">
        <v>5</v>
      </c>
      <c r="E69">
        <f t="shared" si="0"/>
        <v>47.31</v>
      </c>
      <c r="F69">
        <v>52.69</v>
      </c>
      <c r="G69" t="s">
        <v>12</v>
      </c>
      <c r="H69">
        <v>0</v>
      </c>
      <c r="I69">
        <f t="shared" si="4"/>
        <v>5</v>
      </c>
      <c r="J69">
        <f t="shared" si="5"/>
        <v>0</v>
      </c>
    </row>
    <row r="70" spans="1:10" x14ac:dyDescent="0.25">
      <c r="A70" t="s">
        <v>26</v>
      </c>
      <c r="B70">
        <v>19</v>
      </c>
      <c r="C70">
        <v>4</v>
      </c>
      <c r="E70">
        <f t="shared" si="0"/>
        <v>48.23</v>
      </c>
      <c r="F70">
        <v>51.77</v>
      </c>
      <c r="G70" t="s">
        <v>12</v>
      </c>
      <c r="H70">
        <v>0</v>
      </c>
      <c r="I70">
        <f t="shared" si="4"/>
        <v>4</v>
      </c>
      <c r="J70">
        <f t="shared" si="5"/>
        <v>0</v>
      </c>
    </row>
    <row r="71" spans="1:10" x14ac:dyDescent="0.25">
      <c r="A71" t="s">
        <v>26</v>
      </c>
      <c r="B71">
        <v>20</v>
      </c>
      <c r="C71">
        <v>4</v>
      </c>
      <c r="E71">
        <f t="shared" si="0"/>
        <v>29.370000000000005</v>
      </c>
      <c r="F71">
        <v>70.63</v>
      </c>
      <c r="G71" t="s">
        <v>11</v>
      </c>
      <c r="H71">
        <v>0</v>
      </c>
      <c r="I71">
        <f t="shared" si="4"/>
        <v>4</v>
      </c>
      <c r="J71">
        <f t="shared" si="5"/>
        <v>0</v>
      </c>
    </row>
    <row r="72" spans="1:10" x14ac:dyDescent="0.25">
      <c r="A72" t="s">
        <v>26</v>
      </c>
      <c r="B72">
        <v>21</v>
      </c>
      <c r="C72">
        <v>5</v>
      </c>
      <c r="E72">
        <f t="shared" si="0"/>
        <v>67.3</v>
      </c>
      <c r="F72">
        <v>32.700000000000003</v>
      </c>
      <c r="G72" t="s">
        <v>13</v>
      </c>
      <c r="H72">
        <v>2</v>
      </c>
      <c r="I72">
        <f t="shared" si="4"/>
        <v>7</v>
      </c>
      <c r="J72">
        <f t="shared" si="5"/>
        <v>0.2857142857142857</v>
      </c>
    </row>
    <row r="73" spans="1:10" x14ac:dyDescent="0.25">
      <c r="A73" t="s">
        <v>26</v>
      </c>
      <c r="B73">
        <v>22</v>
      </c>
      <c r="C73">
        <v>4</v>
      </c>
      <c r="E73">
        <f t="shared" si="0"/>
        <v>66.009999999999991</v>
      </c>
      <c r="F73">
        <v>33.99</v>
      </c>
      <c r="G73" t="s">
        <v>13</v>
      </c>
      <c r="H73">
        <v>5</v>
      </c>
      <c r="I73">
        <f t="shared" si="4"/>
        <v>9</v>
      </c>
      <c r="J73">
        <f t="shared" si="5"/>
        <v>0.55555555555555558</v>
      </c>
    </row>
    <row r="74" spans="1:10" x14ac:dyDescent="0.25">
      <c r="A74" t="s">
        <v>26</v>
      </c>
      <c r="B74">
        <v>23</v>
      </c>
      <c r="C74">
        <v>4</v>
      </c>
      <c r="E74">
        <f t="shared" si="0"/>
        <v>68.400000000000006</v>
      </c>
      <c r="F74">
        <v>31.6</v>
      </c>
      <c r="G74" t="s">
        <v>13</v>
      </c>
      <c r="H74">
        <v>4</v>
      </c>
      <c r="I74">
        <f t="shared" si="4"/>
        <v>8</v>
      </c>
      <c r="J74">
        <f t="shared" si="5"/>
        <v>0.5</v>
      </c>
    </row>
    <row r="75" spans="1:10" x14ac:dyDescent="0.25">
      <c r="A75" t="s">
        <v>26</v>
      </c>
      <c r="B75">
        <v>24</v>
      </c>
      <c r="C75">
        <v>10</v>
      </c>
      <c r="E75">
        <f t="shared" si="0"/>
        <v>74.27</v>
      </c>
      <c r="F75">
        <v>25.73</v>
      </c>
      <c r="G75" t="s">
        <v>11</v>
      </c>
      <c r="H75">
        <v>3</v>
      </c>
      <c r="I75">
        <f t="shared" si="4"/>
        <v>13</v>
      </c>
      <c r="J75">
        <f t="shared" si="5"/>
        <v>0.23076923076923078</v>
      </c>
    </row>
    <row r="76" spans="1:10" x14ac:dyDescent="0.25">
      <c r="A76" t="s">
        <v>26</v>
      </c>
      <c r="B76">
        <v>25</v>
      </c>
      <c r="C76">
        <v>6</v>
      </c>
      <c r="E76">
        <f t="shared" si="0"/>
        <v>63.18</v>
      </c>
      <c r="F76">
        <v>36.82</v>
      </c>
      <c r="G76" t="s">
        <v>12</v>
      </c>
      <c r="H76">
        <v>0</v>
      </c>
      <c r="I76">
        <f t="shared" si="4"/>
        <v>6</v>
      </c>
      <c r="J76">
        <f t="shared" si="5"/>
        <v>0</v>
      </c>
    </row>
    <row r="77" spans="1:10" x14ac:dyDescent="0.25">
      <c r="A77" t="s">
        <v>29</v>
      </c>
      <c r="B77">
        <v>1</v>
      </c>
      <c r="C77">
        <v>0</v>
      </c>
      <c r="E77">
        <f t="shared" si="0"/>
        <v>37.22</v>
      </c>
      <c r="F77">
        <v>62.78</v>
      </c>
      <c r="H77">
        <v>5</v>
      </c>
      <c r="I77">
        <f t="shared" si="4"/>
        <v>5</v>
      </c>
      <c r="J77">
        <f t="shared" si="5"/>
        <v>1</v>
      </c>
    </row>
    <row r="78" spans="1:10" x14ac:dyDescent="0.25">
      <c r="A78" t="s">
        <v>29</v>
      </c>
      <c r="B78">
        <v>2</v>
      </c>
      <c r="C78">
        <v>0</v>
      </c>
      <c r="E78">
        <f t="shared" si="0"/>
        <v>20.950000000000003</v>
      </c>
      <c r="F78">
        <v>79.05</v>
      </c>
      <c r="H78">
        <v>4</v>
      </c>
      <c r="I78">
        <f t="shared" si="4"/>
        <v>4</v>
      </c>
      <c r="J78">
        <f t="shared" si="5"/>
        <v>1</v>
      </c>
    </row>
    <row r="79" spans="1:10" x14ac:dyDescent="0.25">
      <c r="A79" t="s">
        <v>29</v>
      </c>
      <c r="B79">
        <v>3</v>
      </c>
      <c r="C79">
        <v>6</v>
      </c>
      <c r="E79">
        <f t="shared" si="0"/>
        <v>18.920000000000002</v>
      </c>
      <c r="F79">
        <v>81.08</v>
      </c>
      <c r="H79">
        <v>0</v>
      </c>
      <c r="I79">
        <f t="shared" si="4"/>
        <v>6</v>
      </c>
      <c r="J79">
        <f t="shared" si="5"/>
        <v>0</v>
      </c>
    </row>
    <row r="80" spans="1:10" x14ac:dyDescent="0.25">
      <c r="A80" t="s">
        <v>29</v>
      </c>
      <c r="B80">
        <v>4</v>
      </c>
      <c r="C80">
        <v>2</v>
      </c>
      <c r="E80">
        <f t="shared" si="0"/>
        <v>19.180000000000007</v>
      </c>
      <c r="F80">
        <v>80.819999999999993</v>
      </c>
      <c r="H80">
        <v>12</v>
      </c>
      <c r="I80">
        <f t="shared" si="4"/>
        <v>14</v>
      </c>
      <c r="J80">
        <f t="shared" si="5"/>
        <v>0.8571428571428571</v>
      </c>
    </row>
    <row r="81" spans="1:10" x14ac:dyDescent="0.25">
      <c r="A81" t="s">
        <v>29</v>
      </c>
      <c r="B81">
        <v>5</v>
      </c>
      <c r="C81">
        <v>0</v>
      </c>
      <c r="E81">
        <f t="shared" si="0"/>
        <v>62.35</v>
      </c>
      <c r="F81">
        <v>37.65</v>
      </c>
      <c r="H81">
        <v>5</v>
      </c>
      <c r="I81">
        <f t="shared" si="4"/>
        <v>5</v>
      </c>
      <c r="J81">
        <f t="shared" si="5"/>
        <v>1</v>
      </c>
    </row>
    <row r="82" spans="1:10" x14ac:dyDescent="0.25">
      <c r="A82" t="s">
        <v>29</v>
      </c>
      <c r="B82">
        <v>6</v>
      </c>
      <c r="C82">
        <v>0</v>
      </c>
      <c r="E82">
        <f t="shared" si="0"/>
        <v>66.2</v>
      </c>
      <c r="F82">
        <v>33.799999999999997</v>
      </c>
      <c r="H82">
        <v>5</v>
      </c>
      <c r="I82">
        <f t="shared" si="4"/>
        <v>5</v>
      </c>
      <c r="J82">
        <f t="shared" si="5"/>
        <v>1</v>
      </c>
    </row>
    <row r="83" spans="1:10" x14ac:dyDescent="0.25">
      <c r="A83" t="s">
        <v>29</v>
      </c>
      <c r="B83">
        <v>7</v>
      </c>
      <c r="C83">
        <v>0</v>
      </c>
      <c r="E83">
        <f t="shared" si="0"/>
        <v>62.72</v>
      </c>
      <c r="F83">
        <v>37.28</v>
      </c>
      <c r="H83">
        <v>5</v>
      </c>
      <c r="I83">
        <f t="shared" si="4"/>
        <v>5</v>
      </c>
      <c r="J83">
        <f t="shared" si="5"/>
        <v>1</v>
      </c>
    </row>
    <row r="84" spans="1:10" x14ac:dyDescent="0.25">
      <c r="A84" t="s">
        <v>29</v>
      </c>
      <c r="B84">
        <v>8</v>
      </c>
      <c r="C84">
        <v>0</v>
      </c>
      <c r="E84">
        <f t="shared" si="0"/>
        <v>40.49</v>
      </c>
      <c r="F84">
        <v>59.51</v>
      </c>
      <c r="H84">
        <v>6</v>
      </c>
      <c r="I84">
        <f t="shared" si="4"/>
        <v>6</v>
      </c>
      <c r="J84">
        <f t="shared" si="5"/>
        <v>1</v>
      </c>
    </row>
    <row r="85" spans="1:10" x14ac:dyDescent="0.25">
      <c r="A85" t="s">
        <v>29</v>
      </c>
      <c r="B85">
        <v>9</v>
      </c>
      <c r="C85">
        <v>4</v>
      </c>
      <c r="E85">
        <f t="shared" si="0"/>
        <v>10.790000000000006</v>
      </c>
      <c r="F85">
        <v>89.21</v>
      </c>
      <c r="H85">
        <v>0</v>
      </c>
      <c r="I85">
        <f t="shared" si="4"/>
        <v>4</v>
      </c>
      <c r="J85">
        <f t="shared" si="5"/>
        <v>0</v>
      </c>
    </row>
    <row r="86" spans="1:10" x14ac:dyDescent="0.25">
      <c r="A86" t="s">
        <v>29</v>
      </c>
      <c r="B86">
        <v>10</v>
      </c>
      <c r="C86">
        <v>4</v>
      </c>
      <c r="E86">
        <f t="shared" si="0"/>
        <v>16.39</v>
      </c>
      <c r="F86">
        <v>83.61</v>
      </c>
      <c r="H86">
        <v>0</v>
      </c>
      <c r="I86">
        <f t="shared" si="4"/>
        <v>4</v>
      </c>
      <c r="J86">
        <f t="shared" si="5"/>
        <v>0</v>
      </c>
    </row>
    <row r="87" spans="1:10" x14ac:dyDescent="0.25">
      <c r="A87" t="s">
        <v>29</v>
      </c>
      <c r="B87">
        <v>11</v>
      </c>
      <c r="C87">
        <v>0</v>
      </c>
      <c r="E87">
        <f t="shared" si="0"/>
        <v>35.010000000000005</v>
      </c>
      <c r="F87">
        <v>64.989999999999995</v>
      </c>
      <c r="H87">
        <v>5</v>
      </c>
      <c r="I87">
        <f t="shared" si="4"/>
        <v>5</v>
      </c>
      <c r="J87">
        <f t="shared" si="5"/>
        <v>1</v>
      </c>
    </row>
    <row r="88" spans="1:10" x14ac:dyDescent="0.25">
      <c r="A88" t="s">
        <v>29</v>
      </c>
      <c r="B88">
        <v>12</v>
      </c>
      <c r="C88">
        <v>2</v>
      </c>
      <c r="E88">
        <f t="shared" si="0"/>
        <v>28.92</v>
      </c>
      <c r="F88">
        <v>71.08</v>
      </c>
      <c r="H88">
        <v>1</v>
      </c>
      <c r="I88">
        <f t="shared" si="4"/>
        <v>3</v>
      </c>
      <c r="J88">
        <f t="shared" si="5"/>
        <v>0.33333333333333331</v>
      </c>
    </row>
    <row r="89" spans="1:10" x14ac:dyDescent="0.25">
      <c r="A89" t="s">
        <v>29</v>
      </c>
      <c r="B89">
        <v>13</v>
      </c>
      <c r="C89">
        <v>0</v>
      </c>
      <c r="E89">
        <f t="shared" si="0"/>
        <v>36</v>
      </c>
      <c r="F89">
        <v>64</v>
      </c>
      <c r="H89">
        <v>5</v>
      </c>
      <c r="I89">
        <f t="shared" si="4"/>
        <v>5</v>
      </c>
      <c r="J89">
        <f t="shared" si="5"/>
        <v>1</v>
      </c>
    </row>
    <row r="90" spans="1:10" x14ac:dyDescent="0.25">
      <c r="A90" t="s">
        <v>29</v>
      </c>
      <c r="B90">
        <v>14</v>
      </c>
      <c r="I90">
        <f t="shared" si="4"/>
        <v>0</v>
      </c>
    </row>
    <row r="91" spans="1:10" x14ac:dyDescent="0.25">
      <c r="A91" t="s">
        <v>29</v>
      </c>
      <c r="B91">
        <v>15</v>
      </c>
      <c r="I91">
        <f t="shared" si="4"/>
        <v>0</v>
      </c>
    </row>
    <row r="92" spans="1:10" x14ac:dyDescent="0.25">
      <c r="A92" t="s">
        <v>29</v>
      </c>
      <c r="B92">
        <v>16</v>
      </c>
      <c r="I92">
        <f t="shared" si="4"/>
        <v>0</v>
      </c>
    </row>
    <row r="93" spans="1:10" x14ac:dyDescent="0.25">
      <c r="A93" t="s">
        <v>29</v>
      </c>
      <c r="B93">
        <v>17</v>
      </c>
      <c r="I93">
        <f t="shared" si="4"/>
        <v>0</v>
      </c>
    </row>
    <row r="94" spans="1:10" x14ac:dyDescent="0.25">
      <c r="A94" t="s">
        <v>29</v>
      </c>
      <c r="B94">
        <v>18</v>
      </c>
      <c r="I94">
        <f t="shared" si="4"/>
        <v>0</v>
      </c>
    </row>
    <row r="95" spans="1:10" x14ac:dyDescent="0.25">
      <c r="A95" t="s">
        <v>29</v>
      </c>
      <c r="B95">
        <v>19</v>
      </c>
      <c r="I95">
        <f t="shared" si="4"/>
        <v>0</v>
      </c>
    </row>
    <row r="96" spans="1:10" x14ac:dyDescent="0.25">
      <c r="A96" t="s">
        <v>29</v>
      </c>
      <c r="B96">
        <v>20</v>
      </c>
      <c r="I96">
        <f t="shared" si="4"/>
        <v>0</v>
      </c>
    </row>
    <row r="97" spans="1:9" x14ac:dyDescent="0.25">
      <c r="A97" t="s">
        <v>29</v>
      </c>
      <c r="B97">
        <v>21</v>
      </c>
      <c r="I97">
        <f t="shared" si="4"/>
        <v>0</v>
      </c>
    </row>
    <row r="98" spans="1:9" x14ac:dyDescent="0.25">
      <c r="A98" t="s">
        <v>29</v>
      </c>
      <c r="B98">
        <v>22</v>
      </c>
      <c r="I98">
        <f t="shared" si="4"/>
        <v>0</v>
      </c>
    </row>
    <row r="99" spans="1:9" x14ac:dyDescent="0.25">
      <c r="A99" t="s">
        <v>29</v>
      </c>
      <c r="B99">
        <v>23</v>
      </c>
      <c r="I99">
        <f t="shared" si="4"/>
        <v>0</v>
      </c>
    </row>
    <row r="100" spans="1:9" x14ac:dyDescent="0.25">
      <c r="A100" t="s">
        <v>29</v>
      </c>
      <c r="B100">
        <v>24</v>
      </c>
      <c r="I100">
        <f t="shared" si="4"/>
        <v>0</v>
      </c>
    </row>
    <row r="101" spans="1:9" x14ac:dyDescent="0.25">
      <c r="A101" t="s">
        <v>29</v>
      </c>
      <c r="B101">
        <v>25</v>
      </c>
      <c r="I101">
        <f t="shared" si="4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974E-92D0-4F42-B61C-4A22DC3E622B}">
  <dimension ref="A1:D97"/>
  <sheetViews>
    <sheetView zoomScale="72" workbookViewId="0">
      <selection activeCell="E43" sqref="E43"/>
    </sheetView>
  </sheetViews>
  <sheetFormatPr defaultRowHeight="15" x14ac:dyDescent="0.25"/>
  <cols>
    <col min="8" max="8" width="25.42578125" bestFit="1" customWidth="1"/>
    <col min="9" max="9" width="15.5703125" bestFit="1" customWidth="1"/>
  </cols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1</v>
      </c>
      <c r="B2" t="s">
        <v>22</v>
      </c>
      <c r="C2" t="s">
        <v>24</v>
      </c>
      <c r="D2">
        <v>0</v>
      </c>
    </row>
    <row r="3" spans="1:4" x14ac:dyDescent="0.25">
      <c r="A3">
        <v>1</v>
      </c>
      <c r="B3" t="s">
        <v>22</v>
      </c>
      <c r="C3" t="s">
        <v>25</v>
      </c>
      <c r="D3">
        <v>4</v>
      </c>
    </row>
    <row r="4" spans="1:4" x14ac:dyDescent="0.25">
      <c r="A4">
        <v>1</v>
      </c>
      <c r="B4" t="s">
        <v>22</v>
      </c>
      <c r="C4" t="s">
        <v>26</v>
      </c>
      <c r="D4">
        <v>0</v>
      </c>
    </row>
    <row r="5" spans="1:4" x14ac:dyDescent="0.25">
      <c r="A5">
        <v>1</v>
      </c>
      <c r="B5" t="s">
        <v>22</v>
      </c>
      <c r="C5" t="s">
        <v>27</v>
      </c>
      <c r="D5">
        <v>0</v>
      </c>
    </row>
    <row r="6" spans="1:4" x14ac:dyDescent="0.25">
      <c r="A6">
        <v>1</v>
      </c>
      <c r="B6" t="s">
        <v>22</v>
      </c>
      <c r="C6" t="s">
        <v>28</v>
      </c>
      <c r="D6">
        <v>0</v>
      </c>
    </row>
    <row r="7" spans="1:4" x14ac:dyDescent="0.25">
      <c r="A7">
        <v>1</v>
      </c>
      <c r="B7" t="s">
        <v>22</v>
      </c>
      <c r="C7" t="s">
        <v>29</v>
      </c>
      <c r="D7">
        <v>0</v>
      </c>
    </row>
    <row r="8" spans="1:4" x14ac:dyDescent="0.25">
      <c r="A8">
        <v>1</v>
      </c>
      <c r="B8" t="s">
        <v>22</v>
      </c>
      <c r="C8" t="s">
        <v>30</v>
      </c>
      <c r="D8">
        <v>6</v>
      </c>
    </row>
    <row r="9" spans="1:4" x14ac:dyDescent="0.25">
      <c r="A9">
        <v>1</v>
      </c>
      <c r="B9" t="s">
        <v>22</v>
      </c>
      <c r="C9" t="s">
        <v>31</v>
      </c>
      <c r="D9">
        <v>0</v>
      </c>
    </row>
    <row r="10" spans="1:4" x14ac:dyDescent="0.25">
      <c r="A10">
        <v>1</v>
      </c>
      <c r="B10" t="s">
        <v>22</v>
      </c>
      <c r="C10" t="s">
        <v>32</v>
      </c>
      <c r="D10">
        <v>1</v>
      </c>
    </row>
    <row r="11" spans="1:4" x14ac:dyDescent="0.25">
      <c r="A11">
        <v>1</v>
      </c>
      <c r="B11" t="s">
        <v>22</v>
      </c>
      <c r="C11" t="s">
        <v>33</v>
      </c>
      <c r="D11">
        <v>0</v>
      </c>
    </row>
    <row r="12" spans="1:4" x14ac:dyDescent="0.25">
      <c r="A12">
        <v>1</v>
      </c>
      <c r="B12" t="s">
        <v>22</v>
      </c>
      <c r="C12" t="s">
        <v>34</v>
      </c>
      <c r="D12">
        <v>0</v>
      </c>
    </row>
    <row r="13" spans="1:4" x14ac:dyDescent="0.25">
      <c r="A13">
        <v>1</v>
      </c>
      <c r="B13" t="s">
        <v>22</v>
      </c>
      <c r="C13" t="s">
        <v>35</v>
      </c>
      <c r="D13">
        <v>0</v>
      </c>
    </row>
    <row r="14" spans="1:4" x14ac:dyDescent="0.25">
      <c r="A14">
        <v>1</v>
      </c>
      <c r="B14" t="s">
        <v>23</v>
      </c>
      <c r="C14" t="s">
        <v>24</v>
      </c>
      <c r="D14">
        <v>0</v>
      </c>
    </row>
    <row r="15" spans="1:4" x14ac:dyDescent="0.25">
      <c r="A15">
        <v>1</v>
      </c>
      <c r="B15" t="s">
        <v>23</v>
      </c>
      <c r="C15" t="s">
        <v>25</v>
      </c>
      <c r="D15">
        <v>0</v>
      </c>
    </row>
    <row r="16" spans="1:4" x14ac:dyDescent="0.25">
      <c r="A16">
        <v>1</v>
      </c>
      <c r="B16" t="s">
        <v>23</v>
      </c>
      <c r="C16" t="s">
        <v>26</v>
      </c>
      <c r="D16">
        <v>0</v>
      </c>
    </row>
    <row r="17" spans="1:4" x14ac:dyDescent="0.25">
      <c r="A17">
        <v>1</v>
      </c>
      <c r="B17" t="s">
        <v>23</v>
      </c>
      <c r="C17" t="s">
        <v>27</v>
      </c>
      <c r="D17">
        <v>0</v>
      </c>
    </row>
    <row r="18" spans="1:4" x14ac:dyDescent="0.25">
      <c r="A18">
        <v>1</v>
      </c>
      <c r="B18" t="s">
        <v>23</v>
      </c>
      <c r="C18" t="s">
        <v>28</v>
      </c>
      <c r="D18">
        <v>0</v>
      </c>
    </row>
    <row r="19" spans="1:4" x14ac:dyDescent="0.25">
      <c r="A19">
        <v>1</v>
      </c>
      <c r="B19" t="s">
        <v>23</v>
      </c>
      <c r="C19" t="s">
        <v>29</v>
      </c>
      <c r="D19">
        <v>3</v>
      </c>
    </row>
    <row r="20" spans="1:4" x14ac:dyDescent="0.25">
      <c r="A20">
        <v>1</v>
      </c>
      <c r="B20" t="s">
        <v>23</v>
      </c>
      <c r="C20" t="s">
        <v>30</v>
      </c>
      <c r="D20">
        <v>0</v>
      </c>
    </row>
    <row r="21" spans="1:4" x14ac:dyDescent="0.25">
      <c r="A21">
        <v>1</v>
      </c>
      <c r="B21" t="s">
        <v>23</v>
      </c>
      <c r="C21" t="s">
        <v>31</v>
      </c>
      <c r="D21">
        <v>30</v>
      </c>
    </row>
    <row r="22" spans="1:4" x14ac:dyDescent="0.25">
      <c r="A22">
        <v>1</v>
      </c>
      <c r="B22" t="s">
        <v>23</v>
      </c>
      <c r="C22" t="s">
        <v>32</v>
      </c>
      <c r="D22">
        <v>5</v>
      </c>
    </row>
    <row r="23" spans="1:4" x14ac:dyDescent="0.25">
      <c r="A23">
        <v>1</v>
      </c>
      <c r="B23" t="s">
        <v>23</v>
      </c>
      <c r="C23" t="s">
        <v>33</v>
      </c>
      <c r="D23">
        <v>0</v>
      </c>
    </row>
    <row r="24" spans="1:4" x14ac:dyDescent="0.25">
      <c r="A24">
        <v>1</v>
      </c>
      <c r="B24" t="s">
        <v>23</v>
      </c>
      <c r="C24" t="s">
        <v>34</v>
      </c>
      <c r="D24">
        <v>0</v>
      </c>
    </row>
    <row r="25" spans="1:4" x14ac:dyDescent="0.25">
      <c r="A25">
        <v>1</v>
      </c>
      <c r="B25" t="s">
        <v>23</v>
      </c>
      <c r="C25" t="s">
        <v>35</v>
      </c>
      <c r="D25">
        <v>0</v>
      </c>
    </row>
    <row r="26" spans="1:4" x14ac:dyDescent="0.25">
      <c r="A26">
        <v>2</v>
      </c>
      <c r="B26" t="s">
        <v>22</v>
      </c>
      <c r="C26" t="s">
        <v>24</v>
      </c>
      <c r="D26">
        <v>0</v>
      </c>
    </row>
    <row r="27" spans="1:4" x14ac:dyDescent="0.25">
      <c r="A27">
        <v>2</v>
      </c>
      <c r="B27" t="s">
        <v>22</v>
      </c>
      <c r="C27" t="s">
        <v>25</v>
      </c>
      <c r="D27">
        <v>6</v>
      </c>
    </row>
    <row r="28" spans="1:4" x14ac:dyDescent="0.25">
      <c r="A28">
        <v>2</v>
      </c>
      <c r="B28" t="s">
        <v>22</v>
      </c>
      <c r="C28" t="s">
        <v>26</v>
      </c>
      <c r="D28">
        <v>0</v>
      </c>
    </row>
    <row r="29" spans="1:4" x14ac:dyDescent="0.25">
      <c r="A29">
        <v>2</v>
      </c>
      <c r="B29" t="s">
        <v>22</v>
      </c>
      <c r="C29" t="s">
        <v>27</v>
      </c>
      <c r="D29">
        <v>0</v>
      </c>
    </row>
    <row r="30" spans="1:4" x14ac:dyDescent="0.25">
      <c r="A30">
        <v>2</v>
      </c>
      <c r="B30" t="s">
        <v>22</v>
      </c>
      <c r="C30" t="s">
        <v>28</v>
      </c>
      <c r="D30">
        <v>58</v>
      </c>
    </row>
    <row r="31" spans="1:4" x14ac:dyDescent="0.25">
      <c r="A31">
        <v>2</v>
      </c>
      <c r="B31" t="s">
        <v>22</v>
      </c>
      <c r="C31" t="s">
        <v>29</v>
      </c>
      <c r="D31">
        <v>0</v>
      </c>
    </row>
    <row r="32" spans="1:4" x14ac:dyDescent="0.25">
      <c r="A32">
        <v>2</v>
      </c>
      <c r="B32" t="s">
        <v>22</v>
      </c>
      <c r="C32" t="s">
        <v>30</v>
      </c>
      <c r="D32">
        <v>4</v>
      </c>
    </row>
    <row r="33" spans="1:4" x14ac:dyDescent="0.25">
      <c r="A33">
        <v>2</v>
      </c>
      <c r="B33" t="s">
        <v>22</v>
      </c>
      <c r="C33" t="s">
        <v>31</v>
      </c>
      <c r="D33">
        <v>0</v>
      </c>
    </row>
    <row r="34" spans="1:4" x14ac:dyDescent="0.25">
      <c r="A34">
        <v>2</v>
      </c>
      <c r="B34" t="s">
        <v>22</v>
      </c>
      <c r="C34" t="s">
        <v>32</v>
      </c>
      <c r="D34">
        <v>0</v>
      </c>
    </row>
    <row r="35" spans="1:4" x14ac:dyDescent="0.25">
      <c r="A35">
        <v>2</v>
      </c>
      <c r="B35" t="s">
        <v>22</v>
      </c>
      <c r="C35" t="s">
        <v>33</v>
      </c>
      <c r="D35">
        <v>0</v>
      </c>
    </row>
    <row r="36" spans="1:4" x14ac:dyDescent="0.25">
      <c r="A36">
        <v>2</v>
      </c>
      <c r="B36" t="s">
        <v>22</v>
      </c>
      <c r="C36" t="s">
        <v>34</v>
      </c>
      <c r="D36">
        <v>0</v>
      </c>
    </row>
    <row r="37" spans="1:4" x14ac:dyDescent="0.25">
      <c r="A37">
        <v>2</v>
      </c>
      <c r="B37" t="s">
        <v>22</v>
      </c>
      <c r="C37" t="s">
        <v>35</v>
      </c>
      <c r="D37">
        <v>0</v>
      </c>
    </row>
    <row r="38" spans="1:4" x14ac:dyDescent="0.25">
      <c r="A38">
        <v>2</v>
      </c>
      <c r="B38" t="s">
        <v>23</v>
      </c>
      <c r="C38" t="s">
        <v>24</v>
      </c>
      <c r="D38">
        <v>0</v>
      </c>
    </row>
    <row r="39" spans="1:4" x14ac:dyDescent="0.25">
      <c r="A39">
        <v>2</v>
      </c>
      <c r="B39" t="s">
        <v>23</v>
      </c>
      <c r="C39" t="s">
        <v>25</v>
      </c>
      <c r="D39">
        <v>0</v>
      </c>
    </row>
    <row r="40" spans="1:4" x14ac:dyDescent="0.25">
      <c r="A40">
        <v>2</v>
      </c>
      <c r="B40" t="s">
        <v>23</v>
      </c>
      <c r="C40" t="s">
        <v>26</v>
      </c>
      <c r="D40">
        <v>0</v>
      </c>
    </row>
    <row r="41" spans="1:4" x14ac:dyDescent="0.25">
      <c r="A41">
        <v>2</v>
      </c>
      <c r="B41" t="s">
        <v>23</v>
      </c>
      <c r="C41" t="s">
        <v>27</v>
      </c>
      <c r="D41">
        <v>0</v>
      </c>
    </row>
    <row r="42" spans="1:4" x14ac:dyDescent="0.25">
      <c r="A42">
        <v>2</v>
      </c>
      <c r="B42" t="s">
        <v>23</v>
      </c>
      <c r="C42" t="s">
        <v>28</v>
      </c>
      <c r="D42">
        <v>18</v>
      </c>
    </row>
    <row r="43" spans="1:4" x14ac:dyDescent="0.25">
      <c r="A43">
        <v>2</v>
      </c>
      <c r="B43" t="s">
        <v>23</v>
      </c>
      <c r="C43" t="s">
        <v>29</v>
      </c>
      <c r="D43">
        <v>10</v>
      </c>
    </row>
    <row r="44" spans="1:4" x14ac:dyDescent="0.25">
      <c r="A44">
        <v>2</v>
      </c>
      <c r="B44" t="s">
        <v>23</v>
      </c>
      <c r="C44" t="s">
        <v>30</v>
      </c>
      <c r="D44">
        <v>0</v>
      </c>
    </row>
    <row r="45" spans="1:4" x14ac:dyDescent="0.25">
      <c r="A45">
        <v>2</v>
      </c>
      <c r="B45" t="s">
        <v>23</v>
      </c>
      <c r="C45" t="s">
        <v>31</v>
      </c>
      <c r="D45">
        <v>0</v>
      </c>
    </row>
    <row r="46" spans="1:4" x14ac:dyDescent="0.25">
      <c r="A46">
        <v>2</v>
      </c>
      <c r="B46" t="s">
        <v>23</v>
      </c>
      <c r="C46" t="s">
        <v>32</v>
      </c>
      <c r="D46">
        <v>4</v>
      </c>
    </row>
    <row r="47" spans="1:4" x14ac:dyDescent="0.25">
      <c r="A47">
        <v>2</v>
      </c>
      <c r="B47" t="s">
        <v>23</v>
      </c>
      <c r="C47" t="s">
        <v>33</v>
      </c>
      <c r="D47">
        <v>0</v>
      </c>
    </row>
    <row r="48" spans="1:4" x14ac:dyDescent="0.25">
      <c r="A48">
        <v>2</v>
      </c>
      <c r="B48" t="s">
        <v>23</v>
      </c>
      <c r="C48" t="s">
        <v>34</v>
      </c>
      <c r="D48">
        <v>0</v>
      </c>
    </row>
    <row r="49" spans="1:4" x14ac:dyDescent="0.25">
      <c r="A49">
        <v>2</v>
      </c>
      <c r="B49" t="s">
        <v>23</v>
      </c>
      <c r="C49" t="s">
        <v>35</v>
      </c>
      <c r="D49">
        <v>0</v>
      </c>
    </row>
    <row r="50" spans="1:4" x14ac:dyDescent="0.25">
      <c r="A50">
        <v>3</v>
      </c>
      <c r="B50" t="s">
        <v>22</v>
      </c>
      <c r="C50" t="s">
        <v>24</v>
      </c>
      <c r="D50">
        <v>0</v>
      </c>
    </row>
    <row r="51" spans="1:4" x14ac:dyDescent="0.25">
      <c r="A51">
        <v>3</v>
      </c>
      <c r="B51" t="s">
        <v>22</v>
      </c>
      <c r="C51" t="s">
        <v>25</v>
      </c>
      <c r="D51">
        <v>7</v>
      </c>
    </row>
    <row r="52" spans="1:4" x14ac:dyDescent="0.25">
      <c r="A52">
        <v>3</v>
      </c>
      <c r="B52" t="s">
        <v>22</v>
      </c>
      <c r="C52" t="s">
        <v>26</v>
      </c>
      <c r="D52">
        <v>0</v>
      </c>
    </row>
    <row r="53" spans="1:4" x14ac:dyDescent="0.25">
      <c r="A53">
        <v>3</v>
      </c>
      <c r="B53" t="s">
        <v>22</v>
      </c>
      <c r="C53" t="s">
        <v>27</v>
      </c>
      <c r="D53">
        <v>30</v>
      </c>
    </row>
    <row r="54" spans="1:4" x14ac:dyDescent="0.25">
      <c r="A54">
        <v>3</v>
      </c>
      <c r="B54" t="s">
        <v>22</v>
      </c>
      <c r="C54" t="s">
        <v>28</v>
      </c>
      <c r="D54">
        <v>0</v>
      </c>
    </row>
    <row r="55" spans="1:4" x14ac:dyDescent="0.25">
      <c r="A55">
        <v>3</v>
      </c>
      <c r="B55" t="s">
        <v>22</v>
      </c>
      <c r="C55" t="s">
        <v>29</v>
      </c>
      <c r="D55">
        <v>2</v>
      </c>
    </row>
    <row r="56" spans="1:4" x14ac:dyDescent="0.25">
      <c r="A56">
        <v>3</v>
      </c>
      <c r="B56" t="s">
        <v>22</v>
      </c>
      <c r="C56" t="s">
        <v>30</v>
      </c>
      <c r="D56">
        <v>8</v>
      </c>
    </row>
    <row r="57" spans="1:4" x14ac:dyDescent="0.25">
      <c r="A57">
        <v>3</v>
      </c>
      <c r="B57" t="s">
        <v>22</v>
      </c>
      <c r="C57" t="s">
        <v>31</v>
      </c>
      <c r="D57">
        <v>0</v>
      </c>
    </row>
    <row r="58" spans="1:4" x14ac:dyDescent="0.25">
      <c r="A58">
        <v>3</v>
      </c>
      <c r="B58" t="s">
        <v>22</v>
      </c>
      <c r="C58" t="s">
        <v>32</v>
      </c>
      <c r="D58">
        <v>0</v>
      </c>
    </row>
    <row r="59" spans="1:4" x14ac:dyDescent="0.25">
      <c r="A59">
        <v>3</v>
      </c>
      <c r="B59" t="s">
        <v>22</v>
      </c>
      <c r="C59" t="s">
        <v>33</v>
      </c>
      <c r="D59">
        <v>0</v>
      </c>
    </row>
    <row r="60" spans="1:4" x14ac:dyDescent="0.25">
      <c r="A60">
        <v>3</v>
      </c>
      <c r="B60" t="s">
        <v>22</v>
      </c>
      <c r="C60" t="s">
        <v>34</v>
      </c>
      <c r="D60">
        <v>0</v>
      </c>
    </row>
    <row r="61" spans="1:4" x14ac:dyDescent="0.25">
      <c r="A61">
        <v>3</v>
      </c>
      <c r="B61" t="s">
        <v>22</v>
      </c>
      <c r="C61" t="s">
        <v>35</v>
      </c>
      <c r="D61">
        <v>0</v>
      </c>
    </row>
    <row r="62" spans="1:4" x14ac:dyDescent="0.25">
      <c r="A62">
        <v>3</v>
      </c>
      <c r="B62" t="s">
        <v>23</v>
      </c>
      <c r="C62" t="s">
        <v>24</v>
      </c>
      <c r="D62">
        <v>0</v>
      </c>
    </row>
    <row r="63" spans="1:4" x14ac:dyDescent="0.25">
      <c r="A63">
        <v>3</v>
      </c>
      <c r="B63" t="s">
        <v>23</v>
      </c>
      <c r="C63" t="s">
        <v>25</v>
      </c>
      <c r="D63">
        <v>0</v>
      </c>
    </row>
    <row r="64" spans="1:4" x14ac:dyDescent="0.25">
      <c r="A64">
        <v>3</v>
      </c>
      <c r="B64" t="s">
        <v>23</v>
      </c>
      <c r="C64" t="s">
        <v>26</v>
      </c>
      <c r="D64">
        <v>0</v>
      </c>
    </row>
    <row r="65" spans="1:4" x14ac:dyDescent="0.25">
      <c r="A65">
        <v>3</v>
      </c>
      <c r="B65" t="s">
        <v>23</v>
      </c>
      <c r="C65" t="s">
        <v>27</v>
      </c>
      <c r="D65">
        <v>0</v>
      </c>
    </row>
    <row r="66" spans="1:4" x14ac:dyDescent="0.25">
      <c r="A66">
        <v>3</v>
      </c>
      <c r="B66" t="s">
        <v>23</v>
      </c>
      <c r="C66" t="s">
        <v>28</v>
      </c>
      <c r="D66">
        <v>0</v>
      </c>
    </row>
    <row r="67" spans="1:4" x14ac:dyDescent="0.25">
      <c r="A67">
        <v>3</v>
      </c>
      <c r="B67" t="s">
        <v>23</v>
      </c>
      <c r="C67" t="s">
        <v>29</v>
      </c>
      <c r="D67">
        <v>5</v>
      </c>
    </row>
    <row r="68" spans="1:4" x14ac:dyDescent="0.25">
      <c r="A68">
        <v>3</v>
      </c>
      <c r="B68" t="s">
        <v>23</v>
      </c>
      <c r="C68" t="s">
        <v>30</v>
      </c>
      <c r="D68">
        <v>3</v>
      </c>
    </row>
    <row r="69" spans="1:4" x14ac:dyDescent="0.25">
      <c r="A69">
        <v>3</v>
      </c>
      <c r="B69" t="s">
        <v>23</v>
      </c>
      <c r="C69" t="s">
        <v>31</v>
      </c>
      <c r="D69">
        <v>0</v>
      </c>
    </row>
    <row r="70" spans="1:4" x14ac:dyDescent="0.25">
      <c r="A70">
        <v>3</v>
      </c>
      <c r="B70" t="s">
        <v>23</v>
      </c>
      <c r="C70" t="s">
        <v>32</v>
      </c>
      <c r="D70">
        <v>2</v>
      </c>
    </row>
    <row r="71" spans="1:4" x14ac:dyDescent="0.25">
      <c r="A71">
        <v>3</v>
      </c>
      <c r="B71" t="s">
        <v>23</v>
      </c>
      <c r="C71" t="s">
        <v>33</v>
      </c>
      <c r="D71">
        <v>0</v>
      </c>
    </row>
    <row r="72" spans="1:4" x14ac:dyDescent="0.25">
      <c r="A72">
        <v>3</v>
      </c>
      <c r="B72" t="s">
        <v>23</v>
      </c>
      <c r="C72" t="s">
        <v>34</v>
      </c>
      <c r="D72">
        <v>0</v>
      </c>
    </row>
    <row r="73" spans="1:4" x14ac:dyDescent="0.25">
      <c r="A73">
        <v>3</v>
      </c>
      <c r="B73" t="s">
        <v>23</v>
      </c>
      <c r="C73" t="s">
        <v>35</v>
      </c>
      <c r="D73">
        <v>0</v>
      </c>
    </row>
    <row r="74" spans="1:4" x14ac:dyDescent="0.25">
      <c r="A74">
        <v>4</v>
      </c>
      <c r="B74" t="s">
        <v>22</v>
      </c>
      <c r="C74" t="s">
        <v>24</v>
      </c>
      <c r="D74">
        <v>0</v>
      </c>
    </row>
    <row r="75" spans="1:4" x14ac:dyDescent="0.25">
      <c r="A75">
        <v>4</v>
      </c>
      <c r="B75" t="s">
        <v>22</v>
      </c>
      <c r="C75" t="s">
        <v>25</v>
      </c>
      <c r="D75">
        <v>0</v>
      </c>
    </row>
    <row r="76" spans="1:4" x14ac:dyDescent="0.25">
      <c r="A76">
        <v>4</v>
      </c>
      <c r="B76" t="s">
        <v>22</v>
      </c>
      <c r="C76" t="s">
        <v>26</v>
      </c>
      <c r="D76">
        <v>0</v>
      </c>
    </row>
    <row r="77" spans="1:4" x14ac:dyDescent="0.25">
      <c r="A77">
        <v>4</v>
      </c>
      <c r="B77" t="s">
        <v>22</v>
      </c>
      <c r="C77" t="s">
        <v>27</v>
      </c>
      <c r="D77">
        <v>23</v>
      </c>
    </row>
    <row r="78" spans="1:4" x14ac:dyDescent="0.25">
      <c r="A78">
        <v>4</v>
      </c>
      <c r="B78" t="s">
        <v>22</v>
      </c>
      <c r="C78" t="s">
        <v>28</v>
      </c>
      <c r="D78">
        <v>0</v>
      </c>
    </row>
    <row r="79" spans="1:4" x14ac:dyDescent="0.25">
      <c r="A79">
        <v>4</v>
      </c>
      <c r="B79" t="s">
        <v>22</v>
      </c>
      <c r="C79" t="s">
        <v>29</v>
      </c>
      <c r="D79">
        <v>3</v>
      </c>
    </row>
    <row r="80" spans="1:4" x14ac:dyDescent="0.25">
      <c r="A80">
        <v>4</v>
      </c>
      <c r="B80" t="s">
        <v>22</v>
      </c>
      <c r="C80" t="s">
        <v>30</v>
      </c>
      <c r="D80">
        <v>0</v>
      </c>
    </row>
    <row r="81" spans="1:4" x14ac:dyDescent="0.25">
      <c r="A81">
        <v>4</v>
      </c>
      <c r="B81" t="s">
        <v>22</v>
      </c>
      <c r="C81" t="s">
        <v>31</v>
      </c>
      <c r="D81">
        <v>0</v>
      </c>
    </row>
    <row r="82" spans="1:4" x14ac:dyDescent="0.25">
      <c r="A82">
        <v>4</v>
      </c>
      <c r="B82" t="s">
        <v>22</v>
      </c>
      <c r="C82" t="s">
        <v>32</v>
      </c>
      <c r="D82">
        <v>0</v>
      </c>
    </row>
    <row r="83" spans="1:4" x14ac:dyDescent="0.25">
      <c r="A83">
        <v>4</v>
      </c>
      <c r="B83" t="s">
        <v>22</v>
      </c>
      <c r="C83" t="s">
        <v>33</v>
      </c>
      <c r="D83">
        <v>0</v>
      </c>
    </row>
    <row r="84" spans="1:4" x14ac:dyDescent="0.25">
      <c r="A84">
        <v>4</v>
      </c>
      <c r="B84" t="s">
        <v>22</v>
      </c>
      <c r="C84" t="s">
        <v>34</v>
      </c>
      <c r="D84">
        <v>0</v>
      </c>
    </row>
    <row r="85" spans="1:4" x14ac:dyDescent="0.25">
      <c r="A85">
        <v>4</v>
      </c>
      <c r="B85" t="s">
        <v>22</v>
      </c>
      <c r="C85" t="s">
        <v>35</v>
      </c>
      <c r="D85">
        <v>0</v>
      </c>
    </row>
    <row r="86" spans="1:4" x14ac:dyDescent="0.25">
      <c r="A86">
        <v>4</v>
      </c>
      <c r="B86" t="s">
        <v>23</v>
      </c>
      <c r="C86" t="s">
        <v>24</v>
      </c>
      <c r="D86">
        <v>0</v>
      </c>
    </row>
    <row r="87" spans="1:4" x14ac:dyDescent="0.25">
      <c r="A87">
        <v>4</v>
      </c>
      <c r="B87" t="s">
        <v>23</v>
      </c>
      <c r="C87" t="s">
        <v>25</v>
      </c>
      <c r="D87">
        <v>0</v>
      </c>
    </row>
    <row r="88" spans="1:4" x14ac:dyDescent="0.25">
      <c r="A88">
        <v>4</v>
      </c>
      <c r="B88" t="s">
        <v>23</v>
      </c>
      <c r="C88" t="s">
        <v>26</v>
      </c>
      <c r="D88">
        <v>0</v>
      </c>
    </row>
    <row r="89" spans="1:4" x14ac:dyDescent="0.25">
      <c r="A89">
        <v>4</v>
      </c>
      <c r="B89" t="s">
        <v>23</v>
      </c>
      <c r="C89" t="s">
        <v>27</v>
      </c>
      <c r="D89">
        <v>0</v>
      </c>
    </row>
    <row r="90" spans="1:4" x14ac:dyDescent="0.25">
      <c r="A90">
        <v>4</v>
      </c>
      <c r="B90" t="s">
        <v>23</v>
      </c>
      <c r="C90" t="s">
        <v>28</v>
      </c>
      <c r="D90">
        <v>0</v>
      </c>
    </row>
    <row r="91" spans="1:4" x14ac:dyDescent="0.25">
      <c r="A91">
        <v>4</v>
      </c>
      <c r="B91" t="s">
        <v>23</v>
      </c>
      <c r="C91" t="s">
        <v>29</v>
      </c>
      <c r="D91">
        <v>2</v>
      </c>
    </row>
    <row r="92" spans="1:4" x14ac:dyDescent="0.25">
      <c r="A92">
        <v>4</v>
      </c>
      <c r="B92" t="s">
        <v>23</v>
      </c>
      <c r="C92" t="s">
        <v>30</v>
      </c>
      <c r="D92">
        <v>0</v>
      </c>
    </row>
    <row r="93" spans="1:4" x14ac:dyDescent="0.25">
      <c r="A93">
        <v>4</v>
      </c>
      <c r="B93" t="s">
        <v>23</v>
      </c>
      <c r="C93" t="s">
        <v>31</v>
      </c>
      <c r="D93">
        <v>0</v>
      </c>
    </row>
    <row r="94" spans="1:4" x14ac:dyDescent="0.25">
      <c r="A94">
        <v>4</v>
      </c>
      <c r="B94" t="s">
        <v>23</v>
      </c>
      <c r="C94" t="s">
        <v>32</v>
      </c>
      <c r="D94">
        <v>0</v>
      </c>
    </row>
    <row r="95" spans="1:4" x14ac:dyDescent="0.25">
      <c r="A95">
        <v>4</v>
      </c>
      <c r="B95" t="s">
        <v>23</v>
      </c>
      <c r="C95" t="s">
        <v>33</v>
      </c>
      <c r="D95">
        <v>0</v>
      </c>
    </row>
    <row r="96" spans="1:4" x14ac:dyDescent="0.25">
      <c r="A96">
        <v>4</v>
      </c>
      <c r="B96" t="s">
        <v>23</v>
      </c>
      <c r="C96" t="s">
        <v>34</v>
      </c>
      <c r="D96">
        <v>0</v>
      </c>
    </row>
    <row r="97" spans="1:4" x14ac:dyDescent="0.25">
      <c r="A97">
        <v>4</v>
      </c>
      <c r="B97" t="s">
        <v>23</v>
      </c>
      <c r="C97" t="s">
        <v>35</v>
      </c>
      <c r="D9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6E55-4607-452B-B245-2A8AA8F499CF}">
  <dimension ref="A1:Z21"/>
  <sheetViews>
    <sheetView zoomScale="133" zoomScaleNormal="85" workbookViewId="0">
      <pane xSplit="2" topLeftCell="C1" activePane="topRight" state="frozen"/>
      <selection pane="topRight" activeCell="H44" sqref="H44"/>
    </sheetView>
  </sheetViews>
  <sheetFormatPr defaultRowHeight="15" x14ac:dyDescent="0.25"/>
  <cols>
    <col min="24" max="24" width="11.28515625" bestFit="1" customWidth="1"/>
  </cols>
  <sheetData>
    <row r="1" spans="1:26" s="1" customFormat="1" x14ac:dyDescent="0.25">
      <c r="A1" s="1" t="s">
        <v>19</v>
      </c>
      <c r="B1" s="1" t="s">
        <v>20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 t="s">
        <v>52</v>
      </c>
      <c r="Y1" s="1" t="s">
        <v>60</v>
      </c>
      <c r="Z1" s="1" t="s">
        <v>53</v>
      </c>
    </row>
    <row r="2" spans="1:26" hidden="1" x14ac:dyDescent="0.25">
      <c r="A2" t="s">
        <v>22</v>
      </c>
      <c r="B2" t="s">
        <v>24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6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f t="shared" ref="W2:W21" si="0">SUM(C2:V2)</f>
        <v>26</v>
      </c>
      <c r="Y2">
        <f>W2/(W2+W3)</f>
        <v>1</v>
      </c>
      <c r="Z2">
        <f>W3/(W2+W3)</f>
        <v>0</v>
      </c>
    </row>
    <row r="3" spans="1:26" hidden="1" x14ac:dyDescent="0.25">
      <c r="A3" t="s">
        <v>23</v>
      </c>
      <c r="B3" t="s">
        <v>24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si="0"/>
        <v>0</v>
      </c>
    </row>
    <row r="4" spans="1:26" x14ac:dyDescent="0.25">
      <c r="A4" t="s">
        <v>22</v>
      </c>
      <c r="B4" t="s">
        <v>25</v>
      </c>
      <c r="C4">
        <v>4</v>
      </c>
      <c r="D4">
        <v>6</v>
      </c>
      <c r="E4">
        <v>7</v>
      </c>
      <c r="F4">
        <v>0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4</v>
      </c>
      <c r="U4">
        <v>2</v>
      </c>
      <c r="V4">
        <v>0</v>
      </c>
      <c r="W4">
        <f t="shared" si="0"/>
        <v>28</v>
      </c>
      <c r="Y4">
        <f>W4/(W4+W5)</f>
        <v>0.93333333333333335</v>
      </c>
      <c r="Z4">
        <f>W5/(W4+W5)</f>
        <v>6.6666666666666666E-2</v>
      </c>
    </row>
    <row r="5" spans="1:26" x14ac:dyDescent="0.25">
      <c r="A5" t="s">
        <v>23</v>
      </c>
      <c r="B5" t="s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2</v>
      </c>
    </row>
    <row r="6" spans="1:26" x14ac:dyDescent="0.25">
      <c r="A6" t="s">
        <v>22</v>
      </c>
      <c r="B6" t="s">
        <v>26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</v>
      </c>
      <c r="K6">
        <v>0</v>
      </c>
      <c r="L6">
        <v>0</v>
      </c>
      <c r="M6">
        <v>4</v>
      </c>
      <c r="N6">
        <v>0</v>
      </c>
      <c r="O6">
        <v>0</v>
      </c>
      <c r="P6">
        <v>3</v>
      </c>
      <c r="Q6">
        <v>0</v>
      </c>
      <c r="R6">
        <v>5</v>
      </c>
      <c r="S6">
        <v>0</v>
      </c>
      <c r="T6">
        <v>0</v>
      </c>
      <c r="U6">
        <v>0</v>
      </c>
      <c r="V6">
        <v>0</v>
      </c>
      <c r="W6">
        <f t="shared" si="0"/>
        <v>17</v>
      </c>
      <c r="Y6">
        <f>W6/(W6+W7)</f>
        <v>1</v>
      </c>
      <c r="Z6">
        <f>W7/(W6+W7)</f>
        <v>0</v>
      </c>
    </row>
    <row r="7" spans="1:26" x14ac:dyDescent="0.25">
      <c r="A7" t="s">
        <v>23</v>
      </c>
      <c r="B7" t="s">
        <v>26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0</v>
      </c>
    </row>
    <row r="8" spans="1:26" hidden="1" x14ac:dyDescent="0.25">
      <c r="A8" t="s">
        <v>22</v>
      </c>
      <c r="B8" t="s">
        <v>27</v>
      </c>
      <c r="C8">
        <v>0</v>
      </c>
      <c r="D8">
        <v>0</v>
      </c>
      <c r="E8">
        <v>30</v>
      </c>
      <c r="F8">
        <v>23</v>
      </c>
      <c r="G8">
        <v>0</v>
      </c>
      <c r="H8">
        <v>0</v>
      </c>
      <c r="I8">
        <v>5</v>
      </c>
      <c r="J8">
        <v>1</v>
      </c>
      <c r="K8">
        <v>10</v>
      </c>
      <c r="L8">
        <v>12</v>
      </c>
      <c r="M8">
        <v>0</v>
      </c>
      <c r="N8">
        <v>13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39</v>
      </c>
      <c r="V8">
        <v>0</v>
      </c>
      <c r="W8">
        <f t="shared" si="0"/>
        <v>133</v>
      </c>
      <c r="Y8">
        <f>W8/(W8+W9)</f>
        <v>1</v>
      </c>
      <c r="Z8">
        <f>W9/(W8+W9)</f>
        <v>0</v>
      </c>
    </row>
    <row r="9" spans="1:26" hidden="1" x14ac:dyDescent="0.25">
      <c r="A9" t="s">
        <v>23</v>
      </c>
      <c r="B9" t="s">
        <v>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0</v>
      </c>
    </row>
    <row r="10" spans="1:26" hidden="1" x14ac:dyDescent="0.25">
      <c r="A10" t="s">
        <v>22</v>
      </c>
      <c r="B10" t="s">
        <v>28</v>
      </c>
      <c r="C10">
        <v>0</v>
      </c>
      <c r="D10">
        <v>58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>
        <v>0</v>
      </c>
      <c r="R10">
        <v>0</v>
      </c>
      <c r="S10">
        <v>0</v>
      </c>
      <c r="T10">
        <v>0</v>
      </c>
      <c r="U10">
        <v>3</v>
      </c>
      <c r="V10">
        <v>0</v>
      </c>
      <c r="W10">
        <f t="shared" si="0"/>
        <v>66</v>
      </c>
      <c r="Y10">
        <f>W10/(W10+W11)</f>
        <v>0.41509433962264153</v>
      </c>
      <c r="Z10">
        <f>W11/(W10+W11)</f>
        <v>0.58490566037735847</v>
      </c>
    </row>
    <row r="11" spans="1:26" hidden="1" x14ac:dyDescent="0.25">
      <c r="A11" t="s">
        <v>23</v>
      </c>
      <c r="B11" t="s">
        <v>28</v>
      </c>
      <c r="C11">
        <v>0</v>
      </c>
      <c r="D11">
        <v>18</v>
      </c>
      <c r="E11">
        <v>0</v>
      </c>
      <c r="F11">
        <v>0</v>
      </c>
      <c r="G11">
        <v>0</v>
      </c>
      <c r="H11">
        <v>15</v>
      </c>
      <c r="I11">
        <v>17</v>
      </c>
      <c r="J11">
        <v>0</v>
      </c>
      <c r="K11">
        <v>18</v>
      </c>
      <c r="L11">
        <v>0</v>
      </c>
      <c r="M11">
        <v>6</v>
      </c>
      <c r="N11">
        <v>0</v>
      </c>
      <c r="O11">
        <v>11</v>
      </c>
      <c r="P11">
        <v>0</v>
      </c>
      <c r="Q11">
        <v>0</v>
      </c>
      <c r="R11">
        <v>0</v>
      </c>
      <c r="S11">
        <v>8</v>
      </c>
      <c r="T11">
        <v>0</v>
      </c>
      <c r="U11">
        <v>0</v>
      </c>
      <c r="V11">
        <v>0</v>
      </c>
      <c r="W11">
        <f t="shared" si="0"/>
        <v>93</v>
      </c>
    </row>
    <row r="12" spans="1:26" x14ac:dyDescent="0.25">
      <c r="A12" t="s">
        <v>22</v>
      </c>
      <c r="B12" t="s">
        <v>29</v>
      </c>
      <c r="C12">
        <v>0</v>
      </c>
      <c r="D12">
        <v>0</v>
      </c>
      <c r="E12">
        <v>2</v>
      </c>
      <c r="F12">
        <v>3</v>
      </c>
      <c r="G12">
        <v>2</v>
      </c>
      <c r="H12">
        <v>8</v>
      </c>
      <c r="I12">
        <v>0</v>
      </c>
      <c r="J12">
        <v>2</v>
      </c>
      <c r="K12">
        <v>0</v>
      </c>
      <c r="L12">
        <v>6</v>
      </c>
      <c r="M12">
        <v>0</v>
      </c>
      <c r="N12">
        <v>0</v>
      </c>
      <c r="O12">
        <v>4</v>
      </c>
      <c r="P12">
        <v>4</v>
      </c>
      <c r="Q12">
        <v>0</v>
      </c>
      <c r="R12">
        <v>0</v>
      </c>
      <c r="S12">
        <v>3</v>
      </c>
      <c r="T12">
        <v>0</v>
      </c>
      <c r="U12">
        <v>1</v>
      </c>
      <c r="V12">
        <v>6</v>
      </c>
      <c r="W12">
        <f t="shared" si="0"/>
        <v>41</v>
      </c>
      <c r="Y12">
        <f>W12/(W12+W13)</f>
        <v>0.45555555555555555</v>
      </c>
      <c r="Z12">
        <f>W13/(W12+W13)</f>
        <v>0.5444444444444444</v>
      </c>
    </row>
    <row r="13" spans="1:26" x14ac:dyDescent="0.25">
      <c r="A13" t="s">
        <v>23</v>
      </c>
      <c r="B13" t="s">
        <v>29</v>
      </c>
      <c r="C13">
        <v>3</v>
      </c>
      <c r="D13">
        <v>10</v>
      </c>
      <c r="E13">
        <v>5</v>
      </c>
      <c r="F13">
        <v>2</v>
      </c>
      <c r="G13">
        <v>0</v>
      </c>
      <c r="H13">
        <v>0</v>
      </c>
      <c r="I13">
        <v>2</v>
      </c>
      <c r="J13">
        <v>0</v>
      </c>
      <c r="K13">
        <v>8</v>
      </c>
      <c r="L13">
        <v>11</v>
      </c>
      <c r="M13">
        <v>1</v>
      </c>
      <c r="N13">
        <v>0</v>
      </c>
      <c r="O13">
        <v>2</v>
      </c>
      <c r="P13">
        <v>0</v>
      </c>
      <c r="Q13">
        <v>3</v>
      </c>
      <c r="R13">
        <v>0</v>
      </c>
      <c r="S13">
        <v>0</v>
      </c>
      <c r="T13">
        <v>0</v>
      </c>
      <c r="U13">
        <v>2</v>
      </c>
      <c r="V13">
        <v>0</v>
      </c>
      <c r="W13">
        <f t="shared" si="0"/>
        <v>49</v>
      </c>
    </row>
    <row r="14" spans="1:26" hidden="1" x14ac:dyDescent="0.25">
      <c r="A14" t="s">
        <v>22</v>
      </c>
      <c r="B14" t="s">
        <v>30</v>
      </c>
      <c r="C14">
        <v>6</v>
      </c>
      <c r="D14">
        <v>4</v>
      </c>
      <c r="E14">
        <v>28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4</v>
      </c>
      <c r="P14">
        <v>0</v>
      </c>
      <c r="Q14">
        <v>0</v>
      </c>
      <c r="R14">
        <v>0</v>
      </c>
      <c r="S14">
        <v>3</v>
      </c>
      <c r="T14">
        <v>0</v>
      </c>
      <c r="U14">
        <v>0</v>
      </c>
      <c r="V14">
        <v>0</v>
      </c>
      <c r="W14">
        <f t="shared" si="0"/>
        <v>49</v>
      </c>
      <c r="Y14">
        <f>W14/(W14+W15)</f>
        <v>0.79032258064516125</v>
      </c>
      <c r="Z14">
        <f>W15/(W14+W15)</f>
        <v>0.20967741935483872</v>
      </c>
    </row>
    <row r="15" spans="1:26" hidden="1" x14ac:dyDescent="0.25">
      <c r="A15" t="s">
        <v>23</v>
      </c>
      <c r="B15" t="s">
        <v>30</v>
      </c>
      <c r="C15">
        <v>0</v>
      </c>
      <c r="D15">
        <v>0</v>
      </c>
      <c r="E15">
        <v>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3</v>
      </c>
      <c r="O15">
        <v>2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13</v>
      </c>
    </row>
    <row r="16" spans="1:26" hidden="1" x14ac:dyDescent="0.25">
      <c r="A16" t="s">
        <v>22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15</v>
      </c>
      <c r="R16">
        <v>0</v>
      </c>
      <c r="S16">
        <v>0</v>
      </c>
      <c r="T16">
        <v>0</v>
      </c>
      <c r="U16">
        <v>0</v>
      </c>
      <c r="V16">
        <v>0</v>
      </c>
      <c r="W16">
        <f t="shared" si="0"/>
        <v>15</v>
      </c>
      <c r="Y16">
        <f>W16/(W16+W17)</f>
        <v>0.22727272727272727</v>
      </c>
      <c r="Z16">
        <f>W17/(W16+W17)</f>
        <v>0.77272727272727271</v>
      </c>
    </row>
    <row r="17" spans="1:26" hidden="1" x14ac:dyDescent="0.25">
      <c r="A17" t="s">
        <v>23</v>
      </c>
      <c r="B17" t="s">
        <v>31</v>
      </c>
      <c r="C17">
        <v>30</v>
      </c>
      <c r="D17">
        <v>0</v>
      </c>
      <c r="E17">
        <v>0</v>
      </c>
      <c r="F17">
        <v>0</v>
      </c>
      <c r="G17">
        <v>0</v>
      </c>
      <c r="H17">
        <v>0</v>
      </c>
      <c r="I17">
        <v>4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15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f t="shared" si="0"/>
        <v>51</v>
      </c>
    </row>
    <row r="18" spans="1:26" x14ac:dyDescent="0.25">
      <c r="A18" t="s">
        <v>22</v>
      </c>
      <c r="B18" t="s">
        <v>32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5</v>
      </c>
      <c r="Y18">
        <f>W18/(W18+W19)</f>
        <v>7.575757575757576E-2</v>
      </c>
      <c r="Z18">
        <f>W19/(W18+W19)</f>
        <v>0.9242424242424242</v>
      </c>
    </row>
    <row r="19" spans="1:26" x14ac:dyDescent="0.25">
      <c r="A19" t="s">
        <v>23</v>
      </c>
      <c r="B19" t="s">
        <v>32</v>
      </c>
      <c r="C19">
        <v>5</v>
      </c>
      <c r="D19">
        <v>14</v>
      </c>
      <c r="E19">
        <v>2</v>
      </c>
      <c r="F19">
        <v>1</v>
      </c>
      <c r="G19">
        <v>3</v>
      </c>
      <c r="H19">
        <v>3</v>
      </c>
      <c r="I19">
        <v>0</v>
      </c>
      <c r="J19">
        <v>4</v>
      </c>
      <c r="K19">
        <v>4</v>
      </c>
      <c r="L19">
        <v>3</v>
      </c>
      <c r="M19">
        <v>2</v>
      </c>
      <c r="N19">
        <v>3</v>
      </c>
      <c r="O19">
        <v>2</v>
      </c>
      <c r="P19">
        <v>2</v>
      </c>
      <c r="Q19">
        <v>0</v>
      </c>
      <c r="R19">
        <v>2</v>
      </c>
      <c r="S19">
        <v>1</v>
      </c>
      <c r="T19">
        <v>3</v>
      </c>
      <c r="U19">
        <v>2</v>
      </c>
      <c r="V19">
        <v>5</v>
      </c>
      <c r="W19">
        <f t="shared" si="0"/>
        <v>61</v>
      </c>
    </row>
    <row r="20" spans="1:26" hidden="1" x14ac:dyDescent="0.25">
      <c r="A20" t="s">
        <v>22</v>
      </c>
      <c r="B20" t="s">
        <v>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 t="shared" si="0"/>
        <v>1</v>
      </c>
      <c r="Y20">
        <f>W20/(W20+W21)</f>
        <v>0.1</v>
      </c>
      <c r="Z20">
        <f>W21/(W20+W21)</f>
        <v>0.9</v>
      </c>
    </row>
    <row r="21" spans="1:26" hidden="1" x14ac:dyDescent="0.25">
      <c r="A21" t="s">
        <v>23</v>
      </c>
      <c r="B21" t="s">
        <v>33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</v>
      </c>
      <c r="N21">
        <v>2</v>
      </c>
      <c r="O21">
        <v>0</v>
      </c>
      <c r="P21">
        <v>0</v>
      </c>
      <c r="Q21">
        <v>0</v>
      </c>
      <c r="R21">
        <v>2</v>
      </c>
      <c r="S21">
        <v>3</v>
      </c>
      <c r="T21">
        <v>0</v>
      </c>
      <c r="U21">
        <v>0</v>
      </c>
      <c r="V21">
        <v>0</v>
      </c>
      <c r="W21">
        <f t="shared" si="0"/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858E-CCDE-4DD9-AB03-FD6F647D0691}">
  <dimension ref="A1:D98"/>
  <sheetViews>
    <sheetView tabSelected="1" zoomScale="115" zoomScaleNormal="115" workbookViewId="0">
      <selection activeCell="A71" sqref="A71"/>
    </sheetView>
  </sheetViews>
  <sheetFormatPr defaultRowHeight="15" x14ac:dyDescent="0.25"/>
  <sheetData>
    <row r="1" spans="1:4" x14ac:dyDescent="0.25">
      <c r="A1" t="s">
        <v>71</v>
      </c>
      <c r="B1" t="s">
        <v>58</v>
      </c>
      <c r="C1" t="s">
        <v>69</v>
      </c>
      <c r="D1" t="s">
        <v>70</v>
      </c>
    </row>
    <row r="2" spans="1:4" x14ac:dyDescent="0.25">
      <c r="A2" t="s">
        <v>32</v>
      </c>
      <c r="B2" t="s">
        <v>13</v>
      </c>
      <c r="C2">
        <f>9.49+4.17</f>
        <v>13.66</v>
      </c>
      <c r="D2">
        <v>14.82</v>
      </c>
    </row>
    <row r="3" spans="1:4" x14ac:dyDescent="0.25">
      <c r="A3" t="s">
        <v>32</v>
      </c>
      <c r="B3" t="s">
        <v>13</v>
      </c>
      <c r="C3">
        <f>5.55+3.87</f>
        <v>9.42</v>
      </c>
      <c r="D3">
        <v>17.75</v>
      </c>
    </row>
    <row r="4" spans="1:4" x14ac:dyDescent="0.25">
      <c r="A4" t="s">
        <v>32</v>
      </c>
      <c r="B4" t="s">
        <v>13</v>
      </c>
      <c r="C4">
        <v>5.29</v>
      </c>
      <c r="D4">
        <v>13.62</v>
      </c>
    </row>
    <row r="5" spans="1:4" x14ac:dyDescent="0.25">
      <c r="A5" t="s">
        <v>32</v>
      </c>
      <c r="B5" t="s">
        <v>13</v>
      </c>
      <c r="C5">
        <f>3.45+3.5</f>
        <v>6.95</v>
      </c>
      <c r="D5">
        <v>9.19</v>
      </c>
    </row>
    <row r="6" spans="1:4" x14ac:dyDescent="0.25">
      <c r="A6" t="s">
        <v>32</v>
      </c>
      <c r="B6" t="s">
        <v>13</v>
      </c>
      <c r="C6">
        <v>10.67</v>
      </c>
      <c r="D6">
        <v>11.5</v>
      </c>
    </row>
    <row r="7" spans="1:4" x14ac:dyDescent="0.25">
      <c r="A7" t="s">
        <v>32</v>
      </c>
      <c r="B7" t="s">
        <v>13</v>
      </c>
      <c r="C7">
        <v>3.93</v>
      </c>
      <c r="D7">
        <v>11.84</v>
      </c>
    </row>
    <row r="8" spans="1:4" x14ac:dyDescent="0.25">
      <c r="A8" t="s">
        <v>32</v>
      </c>
      <c r="B8" t="s">
        <v>13</v>
      </c>
      <c r="C8">
        <v>11.73</v>
      </c>
      <c r="D8">
        <v>11.63</v>
      </c>
    </row>
    <row r="9" spans="1:4" x14ac:dyDescent="0.25">
      <c r="A9" t="s">
        <v>32</v>
      </c>
      <c r="B9" t="s">
        <v>13</v>
      </c>
      <c r="C9">
        <f>5.58+5.17</f>
        <v>10.75</v>
      </c>
      <c r="D9">
        <v>22.29</v>
      </c>
    </row>
    <row r="10" spans="1:4" x14ac:dyDescent="0.25">
      <c r="A10" t="s">
        <v>32</v>
      </c>
      <c r="B10" t="s">
        <v>11</v>
      </c>
      <c r="C10">
        <v>3.72</v>
      </c>
      <c r="D10">
        <v>7.85</v>
      </c>
    </row>
    <row r="11" spans="1:4" x14ac:dyDescent="0.25">
      <c r="A11" t="s">
        <v>32</v>
      </c>
      <c r="B11" t="s">
        <v>11</v>
      </c>
      <c r="C11">
        <v>1.22</v>
      </c>
      <c r="D11">
        <v>2.44</v>
      </c>
    </row>
    <row r="12" spans="1:4" x14ac:dyDescent="0.25">
      <c r="A12" t="s">
        <v>32</v>
      </c>
      <c r="B12" t="s">
        <v>11</v>
      </c>
      <c r="C12">
        <f>5.67+2.41</f>
        <v>8.08</v>
      </c>
      <c r="D12">
        <v>19.46</v>
      </c>
    </row>
    <row r="13" spans="1:4" x14ac:dyDescent="0.25">
      <c r="A13" t="s">
        <v>32</v>
      </c>
      <c r="B13" t="s">
        <v>11</v>
      </c>
      <c r="C13">
        <f>5.59+4.88</f>
        <v>10.469999999999999</v>
      </c>
      <c r="D13">
        <v>18.309999999999999</v>
      </c>
    </row>
    <row r="14" spans="1:4" x14ac:dyDescent="0.25">
      <c r="A14" t="s">
        <v>32</v>
      </c>
      <c r="B14" t="s">
        <v>11</v>
      </c>
      <c r="C14">
        <v>1.2</v>
      </c>
      <c r="D14">
        <v>6.84</v>
      </c>
    </row>
    <row r="15" spans="1:4" x14ac:dyDescent="0.25">
      <c r="A15" t="s">
        <v>32</v>
      </c>
      <c r="B15" t="s">
        <v>11</v>
      </c>
      <c r="C15">
        <v>4.6100000000000003</v>
      </c>
      <c r="D15">
        <v>6.33</v>
      </c>
    </row>
    <row r="16" spans="1:4" x14ac:dyDescent="0.25">
      <c r="A16" t="s">
        <v>32</v>
      </c>
      <c r="B16" t="s">
        <v>11</v>
      </c>
      <c r="C16">
        <v>3.04</v>
      </c>
      <c r="D16">
        <v>2.4500000000000002</v>
      </c>
    </row>
    <row r="17" spans="1:4" x14ac:dyDescent="0.25">
      <c r="A17" t="s">
        <v>32</v>
      </c>
      <c r="B17" t="s">
        <v>11</v>
      </c>
      <c r="C17">
        <v>8.01</v>
      </c>
      <c r="D17">
        <v>17.600000000000001</v>
      </c>
    </row>
    <row r="18" spans="1:4" x14ac:dyDescent="0.25">
      <c r="A18" t="s">
        <v>29</v>
      </c>
      <c r="B18" t="s">
        <v>13</v>
      </c>
      <c r="C18">
        <v>3.4</v>
      </c>
      <c r="D18">
        <v>13.41</v>
      </c>
    </row>
    <row r="19" spans="1:4" x14ac:dyDescent="0.25">
      <c r="A19" t="s">
        <v>29</v>
      </c>
      <c r="B19" t="s">
        <v>13</v>
      </c>
      <c r="C19">
        <v>4.8899999999999997</v>
      </c>
      <c r="D19">
        <v>11.98</v>
      </c>
    </row>
    <row r="20" spans="1:4" x14ac:dyDescent="0.25">
      <c r="A20" t="s">
        <v>29</v>
      </c>
      <c r="B20" t="s">
        <v>13</v>
      </c>
      <c r="C20">
        <v>4.9000000000000004</v>
      </c>
      <c r="D20">
        <v>8.06</v>
      </c>
    </row>
    <row r="21" spans="1:4" x14ac:dyDescent="0.25">
      <c r="A21" t="s">
        <v>29</v>
      </c>
      <c r="B21" t="s">
        <v>13</v>
      </c>
      <c r="C21">
        <v>4.87</v>
      </c>
      <c r="D21">
        <v>7.98</v>
      </c>
    </row>
    <row r="22" spans="1:4" x14ac:dyDescent="0.25">
      <c r="A22" t="s">
        <v>29</v>
      </c>
      <c r="B22" t="s">
        <v>13</v>
      </c>
      <c r="C22">
        <v>6</v>
      </c>
      <c r="D22">
        <v>12.99</v>
      </c>
    </row>
    <row r="23" spans="1:4" x14ac:dyDescent="0.25">
      <c r="A23" t="s">
        <v>29</v>
      </c>
      <c r="B23" t="s">
        <v>13</v>
      </c>
      <c r="C23">
        <v>4.41</v>
      </c>
      <c r="D23">
        <v>8.35</v>
      </c>
    </row>
    <row r="24" spans="1:4" x14ac:dyDescent="0.25">
      <c r="A24" t="s">
        <v>29</v>
      </c>
      <c r="B24" t="s">
        <v>13</v>
      </c>
      <c r="C24">
        <v>4.72</v>
      </c>
      <c r="D24">
        <v>10.92</v>
      </c>
    </row>
    <row r="25" spans="1:4" x14ac:dyDescent="0.25">
      <c r="A25" t="s">
        <v>29</v>
      </c>
      <c r="B25" t="s">
        <v>13</v>
      </c>
      <c r="C25">
        <v>6.38</v>
      </c>
      <c r="D25">
        <v>9.9600000000000009</v>
      </c>
    </row>
    <row r="26" spans="1:4" x14ac:dyDescent="0.25">
      <c r="A26" t="s">
        <v>29</v>
      </c>
      <c r="B26" t="s">
        <v>11</v>
      </c>
      <c r="C26">
        <v>3.27</v>
      </c>
      <c r="D26">
        <v>15.75</v>
      </c>
    </row>
    <row r="27" spans="1:4" x14ac:dyDescent="0.25">
      <c r="A27" t="s">
        <v>29</v>
      </c>
      <c r="B27" t="s">
        <v>11</v>
      </c>
      <c r="C27">
        <v>2.09</v>
      </c>
      <c r="D27">
        <v>9.09</v>
      </c>
    </row>
    <row r="28" spans="1:4" x14ac:dyDescent="0.25">
      <c r="A28" t="s">
        <v>29</v>
      </c>
      <c r="B28" t="s">
        <v>11</v>
      </c>
      <c r="C28">
        <v>1.1299999999999999</v>
      </c>
      <c r="D28">
        <v>4.42</v>
      </c>
    </row>
    <row r="29" spans="1:4" x14ac:dyDescent="0.25">
      <c r="A29" t="s">
        <v>29</v>
      </c>
      <c r="B29" t="s">
        <v>11</v>
      </c>
      <c r="C29">
        <v>2.15</v>
      </c>
      <c r="D29">
        <v>9.6199999999999992</v>
      </c>
    </row>
    <row r="30" spans="1:4" x14ac:dyDescent="0.25">
      <c r="A30" t="s">
        <v>29</v>
      </c>
      <c r="B30" t="s">
        <v>11</v>
      </c>
      <c r="C30">
        <v>1.22</v>
      </c>
      <c r="D30">
        <v>6.27</v>
      </c>
    </row>
    <row r="31" spans="1:4" x14ac:dyDescent="0.25">
      <c r="A31" t="s">
        <v>29</v>
      </c>
      <c r="B31" t="s">
        <v>11</v>
      </c>
      <c r="C31">
        <v>1.22</v>
      </c>
      <c r="D31">
        <v>4.5599999999999996</v>
      </c>
    </row>
    <row r="32" spans="1:4" x14ac:dyDescent="0.25">
      <c r="A32" t="s">
        <v>29</v>
      </c>
      <c r="B32" t="s">
        <v>11</v>
      </c>
      <c r="C32">
        <v>1.94</v>
      </c>
      <c r="D32">
        <v>7.22</v>
      </c>
    </row>
    <row r="33" spans="1:4" x14ac:dyDescent="0.25">
      <c r="A33" t="s">
        <v>29</v>
      </c>
      <c r="B33" t="s">
        <v>11</v>
      </c>
      <c r="C33">
        <v>1.03</v>
      </c>
      <c r="D33">
        <v>3.04</v>
      </c>
    </row>
    <row r="34" spans="1:4" x14ac:dyDescent="0.25">
      <c r="A34" t="s">
        <v>45</v>
      </c>
      <c r="B34" t="s">
        <v>13</v>
      </c>
      <c r="C34">
        <v>14.06</v>
      </c>
      <c r="D34">
        <v>103.41999999999999</v>
      </c>
    </row>
    <row r="35" spans="1:4" x14ac:dyDescent="0.25">
      <c r="A35" t="s">
        <v>45</v>
      </c>
      <c r="B35" t="s">
        <v>13</v>
      </c>
      <c r="C35">
        <v>35.659999999999997</v>
      </c>
      <c r="D35">
        <v>81.539999999999992</v>
      </c>
    </row>
    <row r="36" spans="1:4" x14ac:dyDescent="0.25">
      <c r="A36" t="s">
        <v>45</v>
      </c>
      <c r="B36" t="s">
        <v>13</v>
      </c>
      <c r="C36">
        <v>32.56</v>
      </c>
      <c r="D36">
        <v>115.44</v>
      </c>
    </row>
    <row r="37" spans="1:4" x14ac:dyDescent="0.25">
      <c r="A37" t="s">
        <v>45</v>
      </c>
      <c r="B37" t="s">
        <v>13</v>
      </c>
      <c r="C37">
        <v>56.09</v>
      </c>
      <c r="D37">
        <v>198.20999999999998</v>
      </c>
    </row>
    <row r="38" spans="1:4" x14ac:dyDescent="0.25">
      <c r="A38" t="s">
        <v>45</v>
      </c>
      <c r="B38" t="s">
        <v>13</v>
      </c>
      <c r="C38">
        <v>24.73</v>
      </c>
      <c r="D38">
        <v>172.76999999999998</v>
      </c>
    </row>
    <row r="39" spans="1:4" x14ac:dyDescent="0.25">
      <c r="A39" t="s">
        <v>45</v>
      </c>
      <c r="B39" t="s">
        <v>13</v>
      </c>
      <c r="C39">
        <v>26.75</v>
      </c>
      <c r="D39">
        <v>118.37</v>
      </c>
    </row>
    <row r="40" spans="1:4" x14ac:dyDescent="0.25">
      <c r="A40" t="s">
        <v>45</v>
      </c>
      <c r="B40" t="s">
        <v>11</v>
      </c>
      <c r="C40">
        <v>26.62</v>
      </c>
      <c r="D40">
        <v>136.51</v>
      </c>
    </row>
    <row r="41" spans="1:4" x14ac:dyDescent="0.25">
      <c r="A41" t="s">
        <v>45</v>
      </c>
      <c r="B41" t="s">
        <v>11</v>
      </c>
      <c r="C41">
        <v>10.02</v>
      </c>
      <c r="D41">
        <v>49.94</v>
      </c>
    </row>
    <row r="42" spans="1:4" x14ac:dyDescent="0.25">
      <c r="A42" t="s">
        <v>45</v>
      </c>
      <c r="B42" t="s">
        <v>11</v>
      </c>
      <c r="C42">
        <v>15.28</v>
      </c>
      <c r="D42">
        <v>74.53</v>
      </c>
    </row>
    <row r="43" spans="1:4" x14ac:dyDescent="0.25">
      <c r="A43" t="s">
        <v>45</v>
      </c>
      <c r="B43" t="s">
        <v>11</v>
      </c>
      <c r="C43">
        <v>9.23</v>
      </c>
      <c r="D43">
        <v>16.420000000000002</v>
      </c>
    </row>
    <row r="44" spans="1:4" x14ac:dyDescent="0.25">
      <c r="A44" t="s">
        <v>45</v>
      </c>
      <c r="B44" t="s">
        <v>11</v>
      </c>
      <c r="C44">
        <v>5.89</v>
      </c>
      <c r="D44">
        <v>15.68</v>
      </c>
    </row>
    <row r="45" spans="1:4" x14ac:dyDescent="0.25">
      <c r="A45" t="s">
        <v>45</v>
      </c>
      <c r="B45" t="s">
        <v>11</v>
      </c>
      <c r="C45">
        <v>5.97</v>
      </c>
      <c r="D45">
        <v>20.49</v>
      </c>
    </row>
    <row r="46" spans="1:4" x14ac:dyDescent="0.25">
      <c r="A46" t="s">
        <v>45</v>
      </c>
      <c r="B46" t="s">
        <v>11</v>
      </c>
      <c r="C46">
        <v>8.3000000000000007</v>
      </c>
      <c r="D46">
        <v>18.55</v>
      </c>
    </row>
    <row r="47" spans="1:4" x14ac:dyDescent="0.25">
      <c r="A47" t="s">
        <v>26</v>
      </c>
      <c r="B47" t="s">
        <v>13</v>
      </c>
      <c r="C47">
        <v>20.91</v>
      </c>
      <c r="D47">
        <v>288.43</v>
      </c>
    </row>
    <row r="48" spans="1:4" x14ac:dyDescent="0.25">
      <c r="A48" t="s">
        <v>26</v>
      </c>
      <c r="B48" t="s">
        <v>13</v>
      </c>
      <c r="C48">
        <v>41.85</v>
      </c>
      <c r="D48">
        <v>404.89</v>
      </c>
    </row>
    <row r="49" spans="1:4" x14ac:dyDescent="0.25">
      <c r="A49" t="s">
        <v>26</v>
      </c>
      <c r="B49" t="s">
        <v>13</v>
      </c>
      <c r="C49">
        <v>48.68</v>
      </c>
      <c r="D49">
        <v>243.95</v>
      </c>
    </row>
    <row r="50" spans="1:4" x14ac:dyDescent="0.25">
      <c r="A50" t="s">
        <v>26</v>
      </c>
      <c r="B50" t="s">
        <v>13</v>
      </c>
      <c r="C50">
        <v>43.84</v>
      </c>
      <c r="D50">
        <v>95.28</v>
      </c>
    </row>
    <row r="51" spans="1:4" x14ac:dyDescent="0.25">
      <c r="A51" t="s">
        <v>26</v>
      </c>
      <c r="B51" t="s">
        <v>13</v>
      </c>
      <c r="C51">
        <v>21.12</v>
      </c>
      <c r="D51">
        <v>65.45</v>
      </c>
    </row>
    <row r="52" spans="1:4" x14ac:dyDescent="0.25">
      <c r="A52" t="s">
        <v>26</v>
      </c>
      <c r="B52" t="s">
        <v>13</v>
      </c>
      <c r="C52">
        <v>96.87</v>
      </c>
      <c r="D52">
        <v>325.51</v>
      </c>
    </row>
    <row r="53" spans="1:4" x14ac:dyDescent="0.25">
      <c r="A53" t="s">
        <v>26</v>
      </c>
      <c r="B53" t="s">
        <v>13</v>
      </c>
      <c r="C53">
        <v>31.51</v>
      </c>
      <c r="D53">
        <v>250.11</v>
      </c>
    </row>
    <row r="54" spans="1:4" x14ac:dyDescent="0.25">
      <c r="A54" t="s">
        <v>26</v>
      </c>
      <c r="B54" t="s">
        <v>11</v>
      </c>
      <c r="C54">
        <v>2.2200000000000002</v>
      </c>
      <c r="D54">
        <v>73.98</v>
      </c>
    </row>
    <row r="55" spans="1:4" x14ac:dyDescent="0.25">
      <c r="A55" t="s">
        <v>26</v>
      </c>
      <c r="B55" t="s">
        <v>11</v>
      </c>
      <c r="C55">
        <v>3.37</v>
      </c>
      <c r="D55">
        <v>39.979999999999997</v>
      </c>
    </row>
    <row r="56" spans="1:4" x14ac:dyDescent="0.25">
      <c r="A56" t="s">
        <v>26</v>
      </c>
      <c r="B56" t="s">
        <v>11</v>
      </c>
      <c r="C56">
        <v>2.42</v>
      </c>
      <c r="D56">
        <v>84.76</v>
      </c>
    </row>
    <row r="57" spans="1:4" x14ac:dyDescent="0.25">
      <c r="A57" t="s">
        <v>26</v>
      </c>
      <c r="B57" t="s">
        <v>11</v>
      </c>
      <c r="C57">
        <v>3.84</v>
      </c>
      <c r="D57">
        <v>47.02</v>
      </c>
    </row>
    <row r="58" spans="1:4" x14ac:dyDescent="0.25">
      <c r="A58" t="s">
        <v>26</v>
      </c>
      <c r="B58" t="s">
        <v>11</v>
      </c>
      <c r="C58">
        <v>5.79</v>
      </c>
      <c r="D58">
        <v>39.96</v>
      </c>
    </row>
    <row r="59" spans="1:4" x14ac:dyDescent="0.25">
      <c r="A59" t="s">
        <v>26</v>
      </c>
      <c r="B59" t="s">
        <v>11</v>
      </c>
      <c r="C59">
        <v>5.48</v>
      </c>
      <c r="D59">
        <v>65.709999999999994</v>
      </c>
    </row>
    <row r="60" spans="1:4" x14ac:dyDescent="0.25">
      <c r="A60" t="s">
        <v>26</v>
      </c>
      <c r="B60" t="s">
        <v>11</v>
      </c>
      <c r="C60">
        <v>4.25</v>
      </c>
      <c r="D60">
        <v>57.02</v>
      </c>
    </row>
    <row r="61" spans="1:4" x14ac:dyDescent="0.25">
      <c r="A61" t="s">
        <v>26</v>
      </c>
      <c r="B61" t="s">
        <v>11</v>
      </c>
      <c r="C61">
        <v>5.84</v>
      </c>
      <c r="D61">
        <v>87.08</v>
      </c>
    </row>
    <row r="62" spans="1:4" x14ac:dyDescent="0.25">
      <c r="A62" t="s">
        <v>25</v>
      </c>
      <c r="B62" t="s">
        <v>11</v>
      </c>
      <c r="C62">
        <v>6.97</v>
      </c>
      <c r="D62">
        <v>87.79</v>
      </c>
    </row>
    <row r="63" spans="1:4" x14ac:dyDescent="0.25">
      <c r="A63" t="s">
        <v>25</v>
      </c>
      <c r="B63" t="s">
        <v>11</v>
      </c>
      <c r="C63">
        <v>5.85</v>
      </c>
      <c r="D63">
        <v>87.79</v>
      </c>
    </row>
    <row r="64" spans="1:4" x14ac:dyDescent="0.25">
      <c r="A64" t="s">
        <v>25</v>
      </c>
      <c r="B64" t="s">
        <v>11</v>
      </c>
      <c r="C64">
        <v>5.92</v>
      </c>
      <c r="D64">
        <v>120.315</v>
      </c>
    </row>
    <row r="65" spans="1:4" x14ac:dyDescent="0.25">
      <c r="A65" t="s">
        <v>25</v>
      </c>
      <c r="B65" t="s">
        <v>11</v>
      </c>
      <c r="C65">
        <v>4.1500000000000004</v>
      </c>
      <c r="D65">
        <v>120.315</v>
      </c>
    </row>
    <row r="66" spans="1:4" x14ac:dyDescent="0.25">
      <c r="A66" t="s">
        <v>25</v>
      </c>
      <c r="B66" t="s">
        <v>11</v>
      </c>
      <c r="C66">
        <v>7.01</v>
      </c>
      <c r="D66">
        <v>113.285</v>
      </c>
    </row>
    <row r="67" spans="1:4" x14ac:dyDescent="0.25">
      <c r="A67" t="s">
        <v>25</v>
      </c>
      <c r="B67" t="s">
        <v>11</v>
      </c>
      <c r="C67">
        <v>9.81</v>
      </c>
      <c r="D67">
        <v>113.285</v>
      </c>
    </row>
    <row r="68" spans="1:4" x14ac:dyDescent="0.25">
      <c r="A68" t="s">
        <v>25</v>
      </c>
      <c r="B68" t="s">
        <v>11</v>
      </c>
      <c r="C68">
        <v>4.58</v>
      </c>
      <c r="D68">
        <v>85.24</v>
      </c>
    </row>
    <row r="69" spans="1:4" x14ac:dyDescent="0.25">
      <c r="A69" t="s">
        <v>25</v>
      </c>
      <c r="B69" t="s">
        <v>11</v>
      </c>
      <c r="C69">
        <v>5.81</v>
      </c>
      <c r="D69">
        <v>85.24</v>
      </c>
    </row>
    <row r="70" spans="1:4" x14ac:dyDescent="0.25">
      <c r="A70" t="s">
        <v>25</v>
      </c>
      <c r="B70" t="s">
        <v>11</v>
      </c>
      <c r="C70">
        <v>9.42</v>
      </c>
      <c r="D70">
        <v>155.88999999999999</v>
      </c>
    </row>
    <row r="71" spans="1:4" x14ac:dyDescent="0.25">
      <c r="A71" t="s">
        <v>25</v>
      </c>
      <c r="B71" t="s">
        <v>13</v>
      </c>
      <c r="C71">
        <v>60.83</v>
      </c>
      <c r="D71">
        <v>187.55</v>
      </c>
    </row>
    <row r="72" spans="1:4" x14ac:dyDescent="0.25">
      <c r="A72" t="s">
        <v>25</v>
      </c>
      <c r="B72" t="s">
        <v>13</v>
      </c>
      <c r="C72">
        <v>87.46</v>
      </c>
      <c r="D72">
        <v>159.66</v>
      </c>
    </row>
    <row r="73" spans="1:4" x14ac:dyDescent="0.25">
      <c r="A73" t="s">
        <v>25</v>
      </c>
      <c r="B73" t="s">
        <v>13</v>
      </c>
      <c r="C73">
        <v>69.430000000000007</v>
      </c>
      <c r="D73">
        <v>143.08000000000001</v>
      </c>
    </row>
    <row r="74" spans="1:4" x14ac:dyDescent="0.25">
      <c r="A74" t="s">
        <v>25</v>
      </c>
      <c r="B74" t="s">
        <v>13</v>
      </c>
      <c r="C74">
        <v>60.23</v>
      </c>
      <c r="D74">
        <v>199.21</v>
      </c>
    </row>
    <row r="75" spans="1:4" x14ac:dyDescent="0.25">
      <c r="A75" t="s">
        <v>25</v>
      </c>
      <c r="B75" t="s">
        <v>13</v>
      </c>
      <c r="C75">
        <v>31.06</v>
      </c>
      <c r="D75">
        <v>180.75</v>
      </c>
    </row>
    <row r="76" spans="1:4" x14ac:dyDescent="0.25">
      <c r="A76" t="s">
        <v>25</v>
      </c>
      <c r="B76" t="s">
        <v>13</v>
      </c>
      <c r="C76">
        <v>24.34</v>
      </c>
      <c r="D76">
        <v>124.97</v>
      </c>
    </row>
    <row r="77" spans="1:4" x14ac:dyDescent="0.25">
      <c r="A77" t="s">
        <v>25</v>
      </c>
      <c r="B77" t="s">
        <v>13</v>
      </c>
      <c r="C77">
        <v>54.65</v>
      </c>
      <c r="D77">
        <v>75.14</v>
      </c>
    </row>
    <row r="78" spans="1:4" x14ac:dyDescent="0.25">
      <c r="A78" t="s">
        <v>25</v>
      </c>
      <c r="B78" t="s">
        <v>13</v>
      </c>
      <c r="C78">
        <v>51.42</v>
      </c>
      <c r="D78">
        <v>99.42</v>
      </c>
    </row>
    <row r="79" spans="1:4" x14ac:dyDescent="0.25">
      <c r="A79" t="s">
        <v>125</v>
      </c>
      <c r="B79" t="s">
        <v>13</v>
      </c>
      <c r="C79">
        <v>7.4710000000000001</v>
      </c>
      <c r="D79">
        <v>5.1683000000000003</v>
      </c>
    </row>
    <row r="80" spans="1:4" x14ac:dyDescent="0.25">
      <c r="A80" t="s">
        <v>125</v>
      </c>
      <c r="B80" t="s">
        <v>13</v>
      </c>
      <c r="C80">
        <v>12.808299999999996</v>
      </c>
      <c r="D80">
        <v>7.3912000000000004</v>
      </c>
    </row>
    <row r="81" spans="1:4" x14ac:dyDescent="0.25">
      <c r="A81" t="s">
        <v>125</v>
      </c>
      <c r="B81" t="s">
        <v>13</v>
      </c>
      <c r="C81">
        <v>6.1185999999999998</v>
      </c>
      <c r="D81">
        <v>2.9195000000000002</v>
      </c>
    </row>
    <row r="82" spans="1:4" x14ac:dyDescent="0.25">
      <c r="A82" t="s">
        <v>125</v>
      </c>
      <c r="B82" t="s">
        <v>13</v>
      </c>
      <c r="C82">
        <v>3.6829999999999998</v>
      </c>
      <c r="D82">
        <v>2.125</v>
      </c>
    </row>
    <row r="83" spans="1:4" x14ac:dyDescent="0.25">
      <c r="A83" t="s">
        <v>125</v>
      </c>
      <c r="B83" t="s">
        <v>13</v>
      </c>
      <c r="C83">
        <v>4.9850000000000003</v>
      </c>
      <c r="D83">
        <v>4.4997999999999996</v>
      </c>
    </row>
    <row r="84" spans="1:4" x14ac:dyDescent="0.25">
      <c r="A84" t="s">
        <v>125</v>
      </c>
      <c r="B84" t="s">
        <v>11</v>
      </c>
      <c r="C84">
        <v>1.2696000000000005</v>
      </c>
      <c r="D84">
        <v>4.34</v>
      </c>
    </row>
    <row r="85" spans="1:4" x14ac:dyDescent="0.25">
      <c r="A85" t="s">
        <v>125</v>
      </c>
      <c r="B85" t="s">
        <v>11</v>
      </c>
      <c r="C85">
        <v>1.339</v>
      </c>
      <c r="D85">
        <v>3.3957000000000002</v>
      </c>
    </row>
    <row r="86" spans="1:4" x14ac:dyDescent="0.25">
      <c r="A86" t="s">
        <v>125</v>
      </c>
      <c r="B86" t="s">
        <v>11</v>
      </c>
      <c r="C86">
        <v>0.72609999999999975</v>
      </c>
      <c r="D86">
        <v>1.4786999999999999</v>
      </c>
    </row>
    <row r="87" spans="1:4" x14ac:dyDescent="0.25">
      <c r="A87" t="s">
        <v>125</v>
      </c>
      <c r="B87" t="s">
        <v>11</v>
      </c>
      <c r="C87">
        <v>1.7275999999999998</v>
      </c>
      <c r="D87">
        <v>2.3647</v>
      </c>
    </row>
    <row r="88" spans="1:4" x14ac:dyDescent="0.25">
      <c r="A88" t="s">
        <v>125</v>
      </c>
      <c r="B88" t="s">
        <v>11</v>
      </c>
      <c r="C88">
        <v>1.9619000000000009</v>
      </c>
      <c r="D88">
        <v>4.8978000000000002</v>
      </c>
    </row>
    <row r="89" spans="1:4" x14ac:dyDescent="0.25">
      <c r="A89" t="s">
        <v>125</v>
      </c>
      <c r="B89" t="s">
        <v>13</v>
      </c>
      <c r="C89">
        <v>3.1496999999999997</v>
      </c>
      <c r="D89">
        <v>2.7265999999999999</v>
      </c>
    </row>
    <row r="90" spans="1:4" x14ac:dyDescent="0.25">
      <c r="A90" t="s">
        <v>125</v>
      </c>
      <c r="B90" t="s">
        <v>13</v>
      </c>
      <c r="C90">
        <v>7.6668000000000003</v>
      </c>
      <c r="D90">
        <v>8.6550999999999991</v>
      </c>
    </row>
    <row r="91" spans="1:4" x14ac:dyDescent="0.25">
      <c r="A91" t="s">
        <v>125</v>
      </c>
      <c r="B91" t="s">
        <v>13</v>
      </c>
      <c r="C91">
        <v>2.0513000000000003</v>
      </c>
      <c r="D91">
        <v>4.9508000000000001</v>
      </c>
    </row>
    <row r="92" spans="1:4" x14ac:dyDescent="0.25">
      <c r="A92" t="s">
        <v>125</v>
      </c>
      <c r="B92" t="s">
        <v>11</v>
      </c>
      <c r="C92">
        <v>1.2258</v>
      </c>
      <c r="D92">
        <v>2.4119999999999999</v>
      </c>
    </row>
    <row r="93" spans="1:4" x14ac:dyDescent="0.25">
      <c r="A93" t="s">
        <v>125</v>
      </c>
      <c r="B93" t="s">
        <v>11</v>
      </c>
      <c r="C93">
        <v>0.50740000000000007</v>
      </c>
      <c r="D93">
        <v>2.6779999999999999</v>
      </c>
    </row>
    <row r="94" spans="1:4" x14ac:dyDescent="0.25">
      <c r="A94" t="s">
        <v>125</v>
      </c>
      <c r="B94" t="s">
        <v>11</v>
      </c>
      <c r="C94">
        <v>0.83060000000000045</v>
      </c>
      <c r="D94">
        <v>2.8713000000000002</v>
      </c>
    </row>
    <row r="95" spans="1:4" x14ac:dyDescent="0.25">
      <c r="A95" t="s">
        <v>125</v>
      </c>
      <c r="B95" t="s">
        <v>11</v>
      </c>
      <c r="C95">
        <v>1.3386999999999993</v>
      </c>
      <c r="D95">
        <v>4.5919999999999996</v>
      </c>
    </row>
    <row r="96" spans="1:4" x14ac:dyDescent="0.25">
      <c r="A96" t="s">
        <v>125</v>
      </c>
      <c r="B96" t="s">
        <v>11</v>
      </c>
      <c r="C96">
        <v>1.4088999999999996</v>
      </c>
      <c r="D96">
        <v>3.3420999999999998</v>
      </c>
    </row>
    <row r="97" spans="1:4" x14ac:dyDescent="0.25">
      <c r="A97" t="s">
        <v>125</v>
      </c>
      <c r="B97" t="s">
        <v>13</v>
      </c>
      <c r="C97">
        <v>2.5205000000000002</v>
      </c>
      <c r="D97">
        <v>4.1505999999999998</v>
      </c>
    </row>
    <row r="98" spans="1:4" x14ac:dyDescent="0.25">
      <c r="A98" t="s">
        <v>125</v>
      </c>
      <c r="B98" t="s">
        <v>13</v>
      </c>
      <c r="C98">
        <v>1.1541999999999999</v>
      </c>
      <c r="D98">
        <v>2.5491000000000001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8557-2C68-4CF5-860D-1D1F354D87A4}">
  <dimension ref="A1:M22"/>
  <sheetViews>
    <sheetView topLeftCell="A8" workbookViewId="0">
      <selection activeCell="H21" sqref="H21"/>
    </sheetView>
  </sheetViews>
  <sheetFormatPr defaultRowHeight="15" x14ac:dyDescent="0.25"/>
  <cols>
    <col min="11" max="11" width="13.7109375" bestFit="1" customWidth="1"/>
    <col min="12" max="12" width="15.42578125" bestFit="1" customWidth="1"/>
  </cols>
  <sheetData>
    <row r="1" spans="1:13" x14ac:dyDescent="0.25">
      <c r="A1" t="s">
        <v>5</v>
      </c>
    </row>
    <row r="2" spans="1:13" x14ac:dyDescent="0.25">
      <c r="A2" t="s">
        <v>6</v>
      </c>
      <c r="H2" t="s">
        <v>36</v>
      </c>
      <c r="I2" t="s">
        <v>37</v>
      </c>
      <c r="J2" t="s">
        <v>38</v>
      </c>
      <c r="K2" t="s">
        <v>39</v>
      </c>
      <c r="L2" t="s">
        <v>47</v>
      </c>
      <c r="M2" t="s">
        <v>41</v>
      </c>
    </row>
    <row r="3" spans="1:13" x14ac:dyDescent="0.25">
      <c r="A3" t="s">
        <v>7</v>
      </c>
      <c r="I3" t="s">
        <v>40</v>
      </c>
      <c r="J3" t="s">
        <v>42</v>
      </c>
      <c r="K3" t="s">
        <v>48</v>
      </c>
      <c r="M3" t="s">
        <v>56</v>
      </c>
    </row>
    <row r="4" spans="1:13" x14ac:dyDescent="0.25">
      <c r="A4" t="s">
        <v>8</v>
      </c>
      <c r="I4" t="s">
        <v>26</v>
      </c>
      <c r="J4" t="s">
        <v>42</v>
      </c>
      <c r="K4" t="s">
        <v>44</v>
      </c>
      <c r="M4" t="s">
        <v>46</v>
      </c>
    </row>
    <row r="5" spans="1:13" x14ac:dyDescent="0.25">
      <c r="A5" t="s">
        <v>10</v>
      </c>
      <c r="I5" t="s">
        <v>25</v>
      </c>
      <c r="J5" t="s">
        <v>43</v>
      </c>
      <c r="K5" t="s">
        <v>44</v>
      </c>
    </row>
    <row r="6" spans="1:13" x14ac:dyDescent="0.25">
      <c r="A6" t="s">
        <v>51</v>
      </c>
      <c r="I6" t="s">
        <v>45</v>
      </c>
      <c r="J6" t="s">
        <v>43</v>
      </c>
      <c r="K6" t="s">
        <v>55</v>
      </c>
      <c r="M6" t="s">
        <v>46</v>
      </c>
    </row>
    <row r="7" spans="1:13" x14ac:dyDescent="0.25">
      <c r="A7" t="s">
        <v>16</v>
      </c>
      <c r="I7" t="s">
        <v>29</v>
      </c>
      <c r="J7" t="s">
        <v>57</v>
      </c>
      <c r="K7" t="s">
        <v>48</v>
      </c>
    </row>
    <row r="8" spans="1:13" x14ac:dyDescent="0.25">
      <c r="I8" t="s">
        <v>32</v>
      </c>
      <c r="J8" t="s">
        <v>57</v>
      </c>
      <c r="K8" t="s">
        <v>54</v>
      </c>
      <c r="L8" t="s">
        <v>59</v>
      </c>
    </row>
    <row r="9" spans="1:13" x14ac:dyDescent="0.25">
      <c r="A9" s="1" t="s">
        <v>65</v>
      </c>
    </row>
    <row r="10" spans="1:13" x14ac:dyDescent="0.25">
      <c r="A10" t="s">
        <v>67</v>
      </c>
    </row>
    <row r="11" spans="1:13" x14ac:dyDescent="0.25">
      <c r="A11" t="s">
        <v>68</v>
      </c>
    </row>
    <row r="12" spans="1:13" x14ac:dyDescent="0.25">
      <c r="A12" t="s">
        <v>66</v>
      </c>
    </row>
    <row r="14" spans="1:13" x14ac:dyDescent="0.25">
      <c r="A14" s="1" t="s">
        <v>74</v>
      </c>
      <c r="G14" t="s">
        <v>86</v>
      </c>
    </row>
    <row r="15" spans="1:13" x14ac:dyDescent="0.25">
      <c r="B15" t="s">
        <v>72</v>
      </c>
      <c r="C15" t="s">
        <v>73</v>
      </c>
      <c r="D15" s="1" t="s">
        <v>75</v>
      </c>
      <c r="E15" s="1" t="s">
        <v>73</v>
      </c>
      <c r="G15" t="s">
        <v>78</v>
      </c>
      <c r="H15" t="s">
        <v>87</v>
      </c>
    </row>
    <row r="16" spans="1:13" x14ac:dyDescent="0.25">
      <c r="A16" t="s">
        <v>25</v>
      </c>
      <c r="B16">
        <v>33</v>
      </c>
      <c r="C16">
        <v>7</v>
      </c>
      <c r="D16" s="1">
        <f>COUNTIF('hab pref with water'!A:A,"OsmCla")</f>
        <v>40</v>
      </c>
      <c r="E16" s="1">
        <f>40-D16</f>
        <v>0</v>
      </c>
      <c r="G16" t="s">
        <v>80</v>
      </c>
      <c r="H16" t="s">
        <v>88</v>
      </c>
    </row>
    <row r="17" spans="1:8" x14ac:dyDescent="0.25">
      <c r="A17" t="s">
        <v>26</v>
      </c>
      <c r="B17">
        <v>22</v>
      </c>
      <c r="C17">
        <v>18</v>
      </c>
      <c r="D17" s="1">
        <f>COUNTIF('hab pref with water'!A:A,"OsmCin")</f>
        <v>41</v>
      </c>
      <c r="E17" s="1">
        <f t="shared" ref="E17:E20" si="0">40-D17</f>
        <v>-1</v>
      </c>
      <c r="G17" t="s">
        <v>82</v>
      </c>
      <c r="H17" t="s">
        <v>89</v>
      </c>
    </row>
    <row r="18" spans="1:8" x14ac:dyDescent="0.25">
      <c r="A18" t="s">
        <v>45</v>
      </c>
      <c r="B18">
        <v>18</v>
      </c>
      <c r="C18">
        <v>22</v>
      </c>
      <c r="D18" s="1">
        <f>COUNTIF('hab pref with water'!A:A,"OsmReg")</f>
        <v>39</v>
      </c>
      <c r="E18" s="1">
        <f t="shared" si="0"/>
        <v>1</v>
      </c>
      <c r="G18" t="s">
        <v>85</v>
      </c>
      <c r="H18" t="s">
        <v>90</v>
      </c>
    </row>
    <row r="19" spans="1:8" x14ac:dyDescent="0.25">
      <c r="A19" t="s">
        <v>32</v>
      </c>
      <c r="B19">
        <v>26</v>
      </c>
      <c r="C19">
        <v>14</v>
      </c>
      <c r="D19" s="1">
        <f>COUNTIF('hab pref with water'!A:A,"DryInt")</f>
        <v>44</v>
      </c>
      <c r="E19" s="1">
        <f t="shared" si="0"/>
        <v>-4</v>
      </c>
      <c r="G19" t="s">
        <v>83</v>
      </c>
      <c r="H19" t="s">
        <v>91</v>
      </c>
    </row>
    <row r="20" spans="1:8" x14ac:dyDescent="0.25">
      <c r="A20" t="s">
        <v>29</v>
      </c>
      <c r="B20">
        <v>23</v>
      </c>
      <c r="C20">
        <v>17</v>
      </c>
      <c r="D20" s="1">
        <f>COUNTIF('hab pref with water'!A:A,"AthFil")</f>
        <v>43</v>
      </c>
      <c r="E20" s="1">
        <f t="shared" si="0"/>
        <v>-3</v>
      </c>
      <c r="G20" t="s">
        <v>84</v>
      </c>
      <c r="H20" t="s">
        <v>92</v>
      </c>
    </row>
    <row r="21" spans="1:8" x14ac:dyDescent="0.25">
      <c r="D21" s="1"/>
      <c r="E21" s="1"/>
      <c r="G21" t="s">
        <v>93</v>
      </c>
      <c r="H21" t="s">
        <v>94</v>
      </c>
    </row>
    <row r="22" spans="1:8" x14ac:dyDescent="0.25">
      <c r="C22" t="s">
        <v>76</v>
      </c>
      <c r="D22">
        <f>SUM(D16:D20)</f>
        <v>207</v>
      </c>
      <c r="E22" s="1">
        <f>SUM(E16:E20)</f>
        <v>-7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F575A-9C68-4ABC-826C-0F2CDE0BA91D}">
  <dimension ref="A1:Z21"/>
  <sheetViews>
    <sheetView topLeftCell="N1" workbookViewId="0">
      <selection activeCell="Z2" sqref="Z2:Z21"/>
    </sheetView>
  </sheetViews>
  <sheetFormatPr defaultRowHeight="15" x14ac:dyDescent="0.25"/>
  <sheetData>
    <row r="1" spans="1:26" x14ac:dyDescent="0.25">
      <c r="A1" t="s">
        <v>77</v>
      </c>
      <c r="B1" t="s">
        <v>58</v>
      </c>
      <c r="C1" t="s">
        <v>62</v>
      </c>
      <c r="D1" t="s">
        <v>2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85</v>
      </c>
      <c r="K1" t="s">
        <v>105</v>
      </c>
      <c r="L1" t="s">
        <v>83</v>
      </c>
      <c r="M1" t="s">
        <v>84</v>
      </c>
      <c r="N1" t="s">
        <v>97</v>
      </c>
      <c r="O1" t="s">
        <v>95</v>
      </c>
      <c r="P1" t="s">
        <v>98</v>
      </c>
      <c r="Q1" t="s">
        <v>96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106</v>
      </c>
      <c r="Y1" t="s">
        <v>107</v>
      </c>
      <c r="Z1" t="s">
        <v>126</v>
      </c>
    </row>
    <row r="2" spans="1:26" x14ac:dyDescent="0.25">
      <c r="A2">
        <v>1</v>
      </c>
      <c r="B2" t="s">
        <v>13</v>
      </c>
      <c r="C2">
        <v>4</v>
      </c>
      <c r="D2">
        <v>2</v>
      </c>
      <c r="E2">
        <v>82</v>
      </c>
      <c r="F2">
        <v>61</v>
      </c>
      <c r="G2">
        <v>66.2</v>
      </c>
      <c r="H2">
        <v>22.6</v>
      </c>
      <c r="I2">
        <v>22</v>
      </c>
      <c r="J2">
        <v>31</v>
      </c>
      <c r="K2">
        <f t="shared" ref="K2:K14" si="0">I2/J2</f>
        <v>0.70967741935483875</v>
      </c>
      <c r="L2">
        <f>354.59+198.54</f>
        <v>553.13</v>
      </c>
      <c r="M2">
        <v>94.18</v>
      </c>
      <c r="N2">
        <f t="shared" ref="N2:N14" si="1">L2/(L2+M2)</f>
        <v>0.85450556920177356</v>
      </c>
      <c r="O2">
        <v>4.5258000000000003</v>
      </c>
      <c r="P2">
        <v>2.3900999999999999</v>
      </c>
      <c r="Q2">
        <v>0.41449999999999998</v>
      </c>
      <c r="R2">
        <v>0.1406</v>
      </c>
      <c r="S2">
        <f t="shared" ref="S2:S14" si="2">L2/O2</f>
        <v>122.21706659596093</v>
      </c>
      <c r="T2">
        <f t="shared" ref="T2:T21" si="3">M2/Q2</f>
        <v>227.21351025331728</v>
      </c>
      <c r="U2">
        <f t="shared" ref="U2:U14" si="4">L2/(O2+P2)</f>
        <v>79.979467603637985</v>
      </c>
      <c r="V2">
        <f t="shared" ref="V2:V21" si="5">M2/(Q2+R2)</f>
        <v>169.66312376148446</v>
      </c>
      <c r="W2">
        <f t="shared" ref="W2:W14" si="6">(L2+M2)/(O2+P2+Q2+R2)</f>
        <v>86.643019676080826</v>
      </c>
      <c r="X2">
        <v>5.1683000000000003</v>
      </c>
      <c r="Y2">
        <f>X2+O2+P2+Q2+R2</f>
        <v>12.6393</v>
      </c>
      <c r="Z2">
        <f>Y2-X2</f>
        <v>7.4710000000000001</v>
      </c>
    </row>
    <row r="3" spans="1:26" x14ac:dyDescent="0.25">
      <c r="A3">
        <v>2</v>
      </c>
      <c r="B3" t="s">
        <v>13</v>
      </c>
      <c r="C3">
        <v>5</v>
      </c>
      <c r="D3">
        <v>1</v>
      </c>
      <c r="E3">
        <v>76</v>
      </c>
      <c r="F3">
        <v>32</v>
      </c>
      <c r="G3">
        <v>86.2</v>
      </c>
      <c r="H3">
        <v>45.4</v>
      </c>
      <c r="I3">
        <v>32</v>
      </c>
      <c r="J3">
        <v>38</v>
      </c>
      <c r="K3">
        <f t="shared" si="0"/>
        <v>0.84210526315789469</v>
      </c>
      <c r="L3">
        <v>858.2</v>
      </c>
      <c r="M3">
        <v>129.59</v>
      </c>
      <c r="N3">
        <f t="shared" si="1"/>
        <v>0.86880814748073976</v>
      </c>
      <c r="O3">
        <v>7.3569000000000004</v>
      </c>
      <c r="P3">
        <v>4.6147</v>
      </c>
      <c r="Q3">
        <v>0.5998</v>
      </c>
      <c r="R3">
        <v>0.2369</v>
      </c>
      <c r="S3">
        <f t="shared" si="2"/>
        <v>116.65239435088148</v>
      </c>
      <c r="T3">
        <f t="shared" si="3"/>
        <v>216.05535178392799</v>
      </c>
      <c r="U3">
        <f t="shared" si="4"/>
        <v>71.686324300845328</v>
      </c>
      <c r="V3">
        <f t="shared" si="5"/>
        <v>154.88227560654954</v>
      </c>
      <c r="W3">
        <f t="shared" si="6"/>
        <v>77.121085546091209</v>
      </c>
      <c r="X3">
        <v>7.3912000000000004</v>
      </c>
      <c r="Y3">
        <f t="shared" ref="Y3:Y21" si="7">X3+O3+P3+Q3+R3</f>
        <v>20.199499999999997</v>
      </c>
      <c r="Z3">
        <f t="shared" ref="Z3:Z21" si="8">Y3-X3</f>
        <v>12.808299999999996</v>
      </c>
    </row>
    <row r="4" spans="1:26" x14ac:dyDescent="0.25">
      <c r="A4">
        <v>3</v>
      </c>
      <c r="B4" t="s">
        <v>13</v>
      </c>
      <c r="C4">
        <v>2</v>
      </c>
      <c r="D4">
        <v>3</v>
      </c>
      <c r="E4">
        <v>87</v>
      </c>
      <c r="F4">
        <v>59</v>
      </c>
      <c r="G4">
        <v>81.2</v>
      </c>
      <c r="H4">
        <v>54.8</v>
      </c>
      <c r="I4">
        <v>27</v>
      </c>
      <c r="J4">
        <v>31</v>
      </c>
      <c r="K4">
        <f t="shared" si="0"/>
        <v>0.87096774193548387</v>
      </c>
      <c r="L4">
        <v>295.07</v>
      </c>
      <c r="M4">
        <v>318.3</v>
      </c>
      <c r="N4">
        <f t="shared" si="1"/>
        <v>0.48106363206547431</v>
      </c>
      <c r="O4">
        <v>2.3572000000000002</v>
      </c>
      <c r="P4">
        <v>1.8066</v>
      </c>
      <c r="Q4">
        <v>1.3240000000000001</v>
      </c>
      <c r="R4">
        <v>0.63080000000000003</v>
      </c>
      <c r="S4">
        <f t="shared" si="2"/>
        <v>125.17817749872729</v>
      </c>
      <c r="T4">
        <f t="shared" si="3"/>
        <v>240.40785498489424</v>
      </c>
      <c r="U4">
        <f t="shared" si="4"/>
        <v>70.865555502185501</v>
      </c>
      <c r="V4">
        <f t="shared" si="5"/>
        <v>162.82995702885205</v>
      </c>
      <c r="W4">
        <f t="shared" si="6"/>
        <v>100.24678848102508</v>
      </c>
      <c r="X4">
        <v>2.9195000000000002</v>
      </c>
      <c r="Y4">
        <f t="shared" si="7"/>
        <v>9.0381</v>
      </c>
      <c r="Z4">
        <f t="shared" si="8"/>
        <v>6.1185999999999998</v>
      </c>
    </row>
    <row r="5" spans="1:26" x14ac:dyDescent="0.25">
      <c r="A5">
        <v>4</v>
      </c>
      <c r="B5" t="s">
        <v>13</v>
      </c>
      <c r="C5">
        <v>2</v>
      </c>
      <c r="D5">
        <v>1</v>
      </c>
      <c r="E5">
        <v>78</v>
      </c>
      <c r="F5">
        <v>64</v>
      </c>
      <c r="G5">
        <v>70.400000000000006</v>
      </c>
      <c r="H5">
        <v>36.799999999999997</v>
      </c>
      <c r="I5">
        <v>27</v>
      </c>
      <c r="J5">
        <v>36</v>
      </c>
      <c r="K5">
        <f t="shared" si="0"/>
        <v>0.75</v>
      </c>
      <c r="L5">
        <v>235.54</v>
      </c>
      <c r="M5">
        <v>65.14</v>
      </c>
      <c r="N5">
        <f t="shared" si="1"/>
        <v>0.78335772249567637</v>
      </c>
      <c r="O5">
        <v>2.1190000000000002</v>
      </c>
      <c r="P5">
        <v>1.1702999999999999</v>
      </c>
      <c r="Q5">
        <v>0.26550000000000001</v>
      </c>
      <c r="R5">
        <v>0.12820000000000001</v>
      </c>
      <c r="S5">
        <f t="shared" si="2"/>
        <v>111.15620575743273</v>
      </c>
      <c r="T5">
        <f t="shared" si="3"/>
        <v>245.34839924670433</v>
      </c>
      <c r="U5">
        <f t="shared" si="4"/>
        <v>71.607940899279484</v>
      </c>
      <c r="V5">
        <f t="shared" si="5"/>
        <v>165.4559309118618</v>
      </c>
      <c r="W5">
        <f t="shared" si="6"/>
        <v>81.639967417865876</v>
      </c>
      <c r="X5">
        <v>2.125</v>
      </c>
      <c r="Y5">
        <f t="shared" si="7"/>
        <v>5.8079999999999998</v>
      </c>
      <c r="Z5">
        <f t="shared" si="8"/>
        <v>3.6829999999999998</v>
      </c>
    </row>
    <row r="6" spans="1:26" x14ac:dyDescent="0.25">
      <c r="A6">
        <v>5</v>
      </c>
      <c r="B6" t="s">
        <v>13</v>
      </c>
      <c r="C6">
        <v>2</v>
      </c>
      <c r="D6">
        <v>2</v>
      </c>
      <c r="E6">
        <v>89</v>
      </c>
      <c r="F6">
        <v>36</v>
      </c>
      <c r="G6">
        <v>83.7</v>
      </c>
      <c r="H6">
        <v>42.1</v>
      </c>
      <c r="I6">
        <v>33</v>
      </c>
      <c r="J6">
        <v>38</v>
      </c>
      <c r="K6">
        <f t="shared" si="0"/>
        <v>0.86842105263157898</v>
      </c>
      <c r="L6">
        <v>328.06</v>
      </c>
      <c r="M6">
        <v>92.6</v>
      </c>
      <c r="N6">
        <f t="shared" si="1"/>
        <v>0.77986972852184666</v>
      </c>
      <c r="O6">
        <v>2.6896</v>
      </c>
      <c r="P6">
        <v>1.5002</v>
      </c>
      <c r="Q6">
        <v>0.4975</v>
      </c>
      <c r="R6">
        <v>0.29770000000000002</v>
      </c>
      <c r="S6">
        <f t="shared" si="2"/>
        <v>121.97352766210589</v>
      </c>
      <c r="T6">
        <f t="shared" si="3"/>
        <v>186.13065326633165</v>
      </c>
      <c r="U6">
        <f t="shared" si="4"/>
        <v>78.299680175664705</v>
      </c>
      <c r="V6">
        <f t="shared" si="5"/>
        <v>116.4486921529175</v>
      </c>
      <c r="W6">
        <f t="shared" si="6"/>
        <v>84.385155466399198</v>
      </c>
      <c r="X6">
        <v>4.4997999999999996</v>
      </c>
      <c r="Y6">
        <f t="shared" si="7"/>
        <v>9.4847999999999999</v>
      </c>
      <c r="Z6">
        <f t="shared" si="8"/>
        <v>4.9850000000000003</v>
      </c>
    </row>
    <row r="7" spans="1:26" x14ac:dyDescent="0.25">
      <c r="A7">
        <v>6</v>
      </c>
      <c r="B7" t="s">
        <v>11</v>
      </c>
      <c r="C7">
        <v>2</v>
      </c>
      <c r="D7">
        <v>1</v>
      </c>
      <c r="E7">
        <v>73</v>
      </c>
      <c r="F7">
        <v>49</v>
      </c>
      <c r="G7">
        <v>50.7</v>
      </c>
      <c r="H7">
        <v>35.200000000000003</v>
      </c>
      <c r="I7">
        <v>22</v>
      </c>
      <c r="J7">
        <v>30</v>
      </c>
      <c r="K7">
        <f t="shared" si="0"/>
        <v>0.73333333333333328</v>
      </c>
      <c r="L7">
        <v>193.92</v>
      </c>
      <c r="M7">
        <v>74.27</v>
      </c>
      <c r="N7">
        <f t="shared" si="1"/>
        <v>0.72306946567731822</v>
      </c>
      <c r="O7">
        <v>0.54720000000000002</v>
      </c>
      <c r="P7">
        <v>0.43390000000000001</v>
      </c>
      <c r="Q7">
        <v>0.17979999999999999</v>
      </c>
      <c r="R7">
        <v>0.1087</v>
      </c>
      <c r="S7">
        <f t="shared" si="2"/>
        <v>354.38596491228066</v>
      </c>
      <c r="T7">
        <f t="shared" si="3"/>
        <v>413.07007786429369</v>
      </c>
      <c r="U7">
        <f t="shared" si="4"/>
        <v>197.65569258995004</v>
      </c>
      <c r="V7">
        <f t="shared" si="5"/>
        <v>257.43500866551125</v>
      </c>
      <c r="W7">
        <f t="shared" si="6"/>
        <v>211.23976055450535</v>
      </c>
      <c r="X7">
        <v>4.34</v>
      </c>
      <c r="Y7">
        <f t="shared" si="7"/>
        <v>5.6096000000000004</v>
      </c>
      <c r="Z7">
        <f t="shared" si="8"/>
        <v>1.2696000000000005</v>
      </c>
    </row>
    <row r="8" spans="1:26" x14ac:dyDescent="0.25">
      <c r="A8">
        <v>7</v>
      </c>
      <c r="B8" t="s">
        <v>11</v>
      </c>
      <c r="C8">
        <v>1</v>
      </c>
      <c r="D8">
        <v>2</v>
      </c>
      <c r="E8">
        <v>85</v>
      </c>
      <c r="F8">
        <v>72</v>
      </c>
      <c r="G8">
        <v>64.3</v>
      </c>
      <c r="H8">
        <v>35.799999999999997</v>
      </c>
      <c r="I8">
        <v>26</v>
      </c>
      <c r="J8">
        <v>30</v>
      </c>
      <c r="K8">
        <f t="shared" si="0"/>
        <v>0.8666666666666667</v>
      </c>
      <c r="L8">
        <v>199.56</v>
      </c>
      <c r="M8">
        <v>65.599999999999994</v>
      </c>
      <c r="N8">
        <f t="shared" si="1"/>
        <v>0.7526022024438076</v>
      </c>
      <c r="O8">
        <v>0.60980000000000001</v>
      </c>
      <c r="P8">
        <v>0.50919999999999999</v>
      </c>
      <c r="Q8">
        <v>0.1414</v>
      </c>
      <c r="R8">
        <v>7.8600000000000003E-2</v>
      </c>
      <c r="S8">
        <f t="shared" si="2"/>
        <v>327.25483765168906</v>
      </c>
      <c r="T8">
        <f t="shared" si="3"/>
        <v>463.93210749646391</v>
      </c>
      <c r="U8">
        <f t="shared" si="4"/>
        <v>178.3378016085791</v>
      </c>
      <c r="V8">
        <f t="shared" si="5"/>
        <v>298.18181818181813</v>
      </c>
      <c r="W8">
        <f t="shared" si="6"/>
        <v>198.02837938760268</v>
      </c>
      <c r="X8">
        <v>3.3957000000000002</v>
      </c>
      <c r="Y8">
        <f t="shared" si="7"/>
        <v>4.7347000000000001</v>
      </c>
      <c r="Z8">
        <f t="shared" si="8"/>
        <v>1.339</v>
      </c>
    </row>
    <row r="9" spans="1:26" x14ac:dyDescent="0.25">
      <c r="A9">
        <v>8</v>
      </c>
      <c r="B9" t="s">
        <v>11</v>
      </c>
      <c r="C9">
        <v>1</v>
      </c>
      <c r="D9">
        <v>1</v>
      </c>
      <c r="E9">
        <v>77</v>
      </c>
      <c r="F9">
        <v>55</v>
      </c>
      <c r="G9">
        <v>52.9</v>
      </c>
      <c r="H9">
        <v>31.1</v>
      </c>
      <c r="I9">
        <v>24</v>
      </c>
      <c r="J9">
        <v>30</v>
      </c>
      <c r="K9">
        <f t="shared" si="0"/>
        <v>0.8</v>
      </c>
      <c r="L9">
        <v>82.92</v>
      </c>
      <c r="M9">
        <v>48.08</v>
      </c>
      <c r="N9">
        <f t="shared" si="1"/>
        <v>0.63297709923664125</v>
      </c>
      <c r="O9">
        <v>0.28460000000000002</v>
      </c>
      <c r="P9">
        <v>0.221</v>
      </c>
      <c r="Q9">
        <v>0.14119999999999999</v>
      </c>
      <c r="R9">
        <v>7.9299999999999995E-2</v>
      </c>
      <c r="S9">
        <f t="shared" si="2"/>
        <v>291.35628952916375</v>
      </c>
      <c r="T9">
        <f t="shared" si="3"/>
        <v>340.50991501416433</v>
      </c>
      <c r="U9">
        <f t="shared" si="4"/>
        <v>164.00316455696202</v>
      </c>
      <c r="V9">
        <f t="shared" si="5"/>
        <v>218.04988662131521</v>
      </c>
      <c r="W9">
        <f t="shared" si="6"/>
        <v>180.41592067208373</v>
      </c>
      <c r="X9">
        <v>1.4786999999999999</v>
      </c>
      <c r="Y9">
        <f t="shared" si="7"/>
        <v>2.2047999999999996</v>
      </c>
      <c r="Z9">
        <f t="shared" si="8"/>
        <v>0.72609999999999975</v>
      </c>
    </row>
    <row r="10" spans="1:26" x14ac:dyDescent="0.25">
      <c r="A10">
        <v>9</v>
      </c>
      <c r="B10" t="s">
        <v>11</v>
      </c>
      <c r="C10">
        <v>1</v>
      </c>
      <c r="D10">
        <v>8</v>
      </c>
      <c r="E10">
        <v>83</v>
      </c>
      <c r="F10">
        <v>61</v>
      </c>
      <c r="G10">
        <v>46.9</v>
      </c>
      <c r="H10">
        <v>33.299999999999997</v>
      </c>
      <c r="I10">
        <v>14</v>
      </c>
      <c r="J10">
        <v>22</v>
      </c>
      <c r="K10">
        <f t="shared" si="0"/>
        <v>0.63636363636363635</v>
      </c>
      <c r="L10">
        <v>65.7</v>
      </c>
      <c r="M10">
        <v>309.97000000000003</v>
      </c>
      <c r="N10">
        <f t="shared" si="1"/>
        <v>0.17488753427210052</v>
      </c>
      <c r="O10">
        <v>0.20830000000000001</v>
      </c>
      <c r="P10">
        <v>0.18479999999999999</v>
      </c>
      <c r="Q10">
        <v>0.872</v>
      </c>
      <c r="R10">
        <v>0.46250000000000002</v>
      </c>
      <c r="S10">
        <f t="shared" si="2"/>
        <v>315.41046567450792</v>
      </c>
      <c r="T10">
        <f t="shared" si="3"/>
        <v>355.47018348623857</v>
      </c>
      <c r="U10">
        <f t="shared" si="4"/>
        <v>167.13304502671076</v>
      </c>
      <c r="V10">
        <f t="shared" si="5"/>
        <v>232.27426002248035</v>
      </c>
      <c r="W10">
        <f t="shared" si="6"/>
        <v>217.45195647140545</v>
      </c>
      <c r="X10">
        <v>2.3647</v>
      </c>
      <c r="Y10">
        <f t="shared" si="7"/>
        <v>4.0922999999999998</v>
      </c>
      <c r="Z10">
        <f t="shared" si="8"/>
        <v>1.7275999999999998</v>
      </c>
    </row>
    <row r="11" spans="1:26" x14ac:dyDescent="0.25">
      <c r="A11">
        <v>10</v>
      </c>
      <c r="B11" t="s">
        <v>11</v>
      </c>
      <c r="C11">
        <v>1</v>
      </c>
      <c r="D11">
        <v>10</v>
      </c>
      <c r="E11">
        <v>90</v>
      </c>
      <c r="F11">
        <v>64</v>
      </c>
      <c r="G11">
        <v>50.8</v>
      </c>
      <c r="H11">
        <v>31.5</v>
      </c>
      <c r="I11">
        <v>14</v>
      </c>
      <c r="J11">
        <v>21</v>
      </c>
      <c r="K11">
        <f t="shared" si="0"/>
        <v>0.66666666666666663</v>
      </c>
      <c r="L11">
        <v>55.94</v>
      </c>
      <c r="M11">
        <v>355.49</v>
      </c>
      <c r="N11">
        <f t="shared" si="1"/>
        <v>0.13596480567775807</v>
      </c>
      <c r="O11">
        <v>0.2079</v>
      </c>
      <c r="P11">
        <v>0.2092</v>
      </c>
      <c r="Q11">
        <v>1.004</v>
      </c>
      <c r="R11">
        <v>0.54079999999999995</v>
      </c>
      <c r="S11">
        <f t="shared" si="2"/>
        <v>269.07166907166908</v>
      </c>
      <c r="T11">
        <f t="shared" si="3"/>
        <v>354.07370517928285</v>
      </c>
      <c r="U11">
        <f t="shared" si="4"/>
        <v>134.11651882042673</v>
      </c>
      <c r="V11">
        <f t="shared" si="5"/>
        <v>230.12040393578459</v>
      </c>
      <c r="W11">
        <f t="shared" si="6"/>
        <v>209.70997502421122</v>
      </c>
      <c r="X11">
        <v>4.8978000000000002</v>
      </c>
      <c r="Y11">
        <f t="shared" si="7"/>
        <v>6.859700000000001</v>
      </c>
      <c r="Z11">
        <f t="shared" si="8"/>
        <v>1.9619000000000009</v>
      </c>
    </row>
    <row r="12" spans="1:26" x14ac:dyDescent="0.25">
      <c r="A12">
        <v>11</v>
      </c>
      <c r="B12" t="s">
        <v>13</v>
      </c>
      <c r="C12">
        <v>2</v>
      </c>
      <c r="D12">
        <v>3</v>
      </c>
      <c r="E12">
        <v>84</v>
      </c>
      <c r="F12">
        <v>62</v>
      </c>
      <c r="G12">
        <v>61.5</v>
      </c>
      <c r="H12">
        <v>38.1</v>
      </c>
      <c r="I12">
        <v>25</v>
      </c>
      <c r="J12">
        <v>29</v>
      </c>
      <c r="K12">
        <f t="shared" si="0"/>
        <v>0.86206896551724133</v>
      </c>
      <c r="L12">
        <v>204.6</v>
      </c>
      <c r="M12">
        <v>278.38</v>
      </c>
      <c r="N12">
        <f t="shared" si="1"/>
        <v>0.42362002567394091</v>
      </c>
      <c r="O12">
        <v>1.1566000000000001</v>
      </c>
      <c r="P12">
        <v>0.66059999999999997</v>
      </c>
      <c r="Q12">
        <v>0.88349999999999995</v>
      </c>
      <c r="R12">
        <v>0.44900000000000001</v>
      </c>
      <c r="S12">
        <f t="shared" si="2"/>
        <v>176.89780390800621</v>
      </c>
      <c r="T12">
        <f t="shared" si="3"/>
        <v>315.08771929824564</v>
      </c>
      <c r="U12">
        <f t="shared" si="4"/>
        <v>112.59079903147699</v>
      </c>
      <c r="V12">
        <f t="shared" si="5"/>
        <v>208.91557223264539</v>
      </c>
      <c r="W12">
        <f t="shared" si="6"/>
        <v>153.34158808775439</v>
      </c>
      <c r="X12">
        <v>2.7265999999999999</v>
      </c>
      <c r="Y12">
        <f t="shared" si="7"/>
        <v>5.8762999999999996</v>
      </c>
      <c r="Z12">
        <f t="shared" si="8"/>
        <v>3.1496999999999997</v>
      </c>
    </row>
    <row r="13" spans="1:26" x14ac:dyDescent="0.25">
      <c r="A13">
        <v>12</v>
      </c>
      <c r="B13" t="s">
        <v>13</v>
      </c>
      <c r="C13">
        <v>4</v>
      </c>
      <c r="D13">
        <v>4</v>
      </c>
      <c r="E13">
        <v>80</v>
      </c>
      <c r="F13">
        <v>59</v>
      </c>
      <c r="G13">
        <v>58.6</v>
      </c>
      <c r="H13">
        <v>35</v>
      </c>
      <c r="I13">
        <v>29</v>
      </c>
      <c r="J13">
        <v>33</v>
      </c>
      <c r="K13">
        <f t="shared" si="0"/>
        <v>0.87878787878787878</v>
      </c>
      <c r="L13">
        <v>501.14</v>
      </c>
      <c r="M13">
        <v>448.26</v>
      </c>
      <c r="N13">
        <f t="shared" si="1"/>
        <v>0.52784916789551295</v>
      </c>
      <c r="O13">
        <v>3.4781</v>
      </c>
      <c r="P13">
        <v>1.6795</v>
      </c>
      <c r="Q13">
        <v>1.7181999999999999</v>
      </c>
      <c r="R13">
        <v>0.79100000000000004</v>
      </c>
      <c r="S13">
        <f t="shared" si="2"/>
        <v>144.08441390414308</v>
      </c>
      <c r="T13">
        <f t="shared" si="3"/>
        <v>260.88930275870098</v>
      </c>
      <c r="U13">
        <f t="shared" si="4"/>
        <v>97.165348223980132</v>
      </c>
      <c r="V13">
        <f t="shared" si="5"/>
        <v>178.6465805834529</v>
      </c>
      <c r="W13">
        <f t="shared" si="6"/>
        <v>123.83262899775656</v>
      </c>
      <c r="X13">
        <v>8.6550999999999991</v>
      </c>
      <c r="Y13">
        <f t="shared" si="7"/>
        <v>16.321899999999999</v>
      </c>
      <c r="Z13">
        <f t="shared" si="8"/>
        <v>7.6668000000000003</v>
      </c>
    </row>
    <row r="14" spans="1:26" x14ac:dyDescent="0.25">
      <c r="A14">
        <v>13</v>
      </c>
      <c r="B14" t="s">
        <v>13</v>
      </c>
      <c r="C14">
        <v>1</v>
      </c>
      <c r="D14">
        <v>5</v>
      </c>
      <c r="E14">
        <v>85</v>
      </c>
      <c r="F14">
        <v>36</v>
      </c>
      <c r="G14">
        <v>628</v>
      </c>
      <c r="H14">
        <v>26.5</v>
      </c>
      <c r="I14">
        <v>16</v>
      </c>
      <c r="J14">
        <v>22</v>
      </c>
      <c r="K14">
        <f t="shared" si="0"/>
        <v>0.72727272727272729</v>
      </c>
      <c r="L14">
        <v>100.93</v>
      </c>
      <c r="M14">
        <v>173.98</v>
      </c>
      <c r="N14">
        <f t="shared" si="1"/>
        <v>0.36713833618275077</v>
      </c>
      <c r="O14">
        <v>0.60750000000000004</v>
      </c>
      <c r="P14">
        <v>0.53039999999999998</v>
      </c>
      <c r="Q14">
        <v>0.65710000000000002</v>
      </c>
      <c r="R14">
        <v>0.25629999999999997</v>
      </c>
      <c r="S14">
        <f t="shared" si="2"/>
        <v>166.13991769547326</v>
      </c>
      <c r="T14">
        <f t="shared" si="3"/>
        <v>264.76944148531425</v>
      </c>
      <c r="U14">
        <f t="shared" si="4"/>
        <v>88.69847965550575</v>
      </c>
      <c r="V14">
        <f t="shared" si="5"/>
        <v>190.47514779943069</v>
      </c>
      <c r="W14">
        <f t="shared" si="6"/>
        <v>134.01745234729194</v>
      </c>
      <c r="X14">
        <v>4.9508000000000001</v>
      </c>
      <c r="Y14">
        <f t="shared" si="7"/>
        <v>7.0021000000000004</v>
      </c>
      <c r="Z14">
        <f t="shared" si="8"/>
        <v>2.0513000000000003</v>
      </c>
    </row>
    <row r="15" spans="1:26" x14ac:dyDescent="0.25">
      <c r="A15">
        <v>14</v>
      </c>
      <c r="B15" t="s">
        <v>11</v>
      </c>
      <c r="C15">
        <v>0</v>
      </c>
      <c r="D15">
        <v>4</v>
      </c>
      <c r="F15">
        <v>54</v>
      </c>
      <c r="H15">
        <v>36.700000000000003</v>
      </c>
      <c r="M15">
        <v>299.58</v>
      </c>
      <c r="Q15">
        <v>0.87660000000000005</v>
      </c>
      <c r="R15">
        <v>0.34920000000000001</v>
      </c>
      <c r="T15">
        <f t="shared" si="3"/>
        <v>341.75222450376452</v>
      </c>
      <c r="V15">
        <f t="shared" si="5"/>
        <v>244.3954968184043</v>
      </c>
      <c r="W15">
        <f t="shared" ref="W15:W21" si="9">(L15+M15)/(O15+P15+Q15+R15)</f>
        <v>244.3954968184043</v>
      </c>
      <c r="X15">
        <v>2.4119999999999999</v>
      </c>
      <c r="Y15">
        <f t="shared" si="7"/>
        <v>3.6377999999999999</v>
      </c>
      <c r="Z15">
        <f t="shared" si="8"/>
        <v>1.2258</v>
      </c>
    </row>
    <row r="16" spans="1:26" x14ac:dyDescent="0.25">
      <c r="A16">
        <v>15</v>
      </c>
      <c r="B16" t="s">
        <v>11</v>
      </c>
      <c r="C16">
        <v>0</v>
      </c>
      <c r="D16">
        <v>3</v>
      </c>
      <c r="F16">
        <v>46</v>
      </c>
      <c r="H16">
        <v>31.2</v>
      </c>
      <c r="M16">
        <v>155.86000000000001</v>
      </c>
      <c r="Q16">
        <v>0.3493</v>
      </c>
      <c r="R16">
        <v>0.15809999999999999</v>
      </c>
      <c r="T16">
        <f t="shared" si="3"/>
        <v>446.20669911251076</v>
      </c>
      <c r="V16">
        <f t="shared" si="5"/>
        <v>307.17382735514394</v>
      </c>
      <c r="W16">
        <f t="shared" si="9"/>
        <v>307.17382735514394</v>
      </c>
      <c r="X16">
        <v>2.6779999999999999</v>
      </c>
      <c r="Y16">
        <f t="shared" si="7"/>
        <v>3.1854</v>
      </c>
      <c r="Z16">
        <f t="shared" si="8"/>
        <v>0.50740000000000007</v>
      </c>
    </row>
    <row r="17" spans="1:26" x14ac:dyDescent="0.25">
      <c r="A17">
        <v>16</v>
      </c>
      <c r="B17" t="s">
        <v>11</v>
      </c>
      <c r="C17">
        <v>1</v>
      </c>
      <c r="D17">
        <v>7</v>
      </c>
      <c r="E17">
        <v>90</v>
      </c>
      <c r="F17">
        <v>75</v>
      </c>
      <c r="G17">
        <v>45.5</v>
      </c>
      <c r="H17">
        <v>28.3</v>
      </c>
      <c r="I17">
        <v>11</v>
      </c>
      <c r="J17">
        <v>16</v>
      </c>
      <c r="K17">
        <f>I17/J17</f>
        <v>0.6875</v>
      </c>
      <c r="L17">
        <v>39.86</v>
      </c>
      <c r="M17">
        <v>142.88</v>
      </c>
      <c r="N17">
        <f>L17/(L17+M17)</f>
        <v>0.21812411075845461</v>
      </c>
      <c r="O17">
        <v>0.13919999999999999</v>
      </c>
      <c r="P17">
        <v>0.17369999999999999</v>
      </c>
      <c r="Q17">
        <v>0.3659</v>
      </c>
      <c r="R17">
        <v>0.15179999999999999</v>
      </c>
      <c r="S17">
        <f t="shared" ref="S17:S21" si="10">L17/O17</f>
        <v>286.35057471264372</v>
      </c>
      <c r="T17">
        <f t="shared" si="3"/>
        <v>390.4892047007379</v>
      </c>
      <c r="U17">
        <f t="shared" ref="U17:U21" si="11">L17/(O17+P17)</f>
        <v>127.38894215404284</v>
      </c>
      <c r="V17">
        <f t="shared" si="5"/>
        <v>275.98995557272548</v>
      </c>
      <c r="W17">
        <f t="shared" si="9"/>
        <v>220.00963159162052</v>
      </c>
      <c r="X17">
        <v>2.8713000000000002</v>
      </c>
      <c r="Y17">
        <f t="shared" si="7"/>
        <v>3.7019000000000006</v>
      </c>
      <c r="Z17">
        <f t="shared" si="8"/>
        <v>0.83060000000000045</v>
      </c>
    </row>
    <row r="18" spans="1:26" x14ac:dyDescent="0.25">
      <c r="A18">
        <v>17</v>
      </c>
      <c r="B18" t="s">
        <v>11</v>
      </c>
      <c r="C18">
        <v>1</v>
      </c>
      <c r="D18">
        <v>4</v>
      </c>
      <c r="E18">
        <v>85</v>
      </c>
      <c r="F18">
        <v>73</v>
      </c>
      <c r="G18">
        <v>54.2</v>
      </c>
      <c r="H18">
        <v>34.4</v>
      </c>
      <c r="I18">
        <v>22</v>
      </c>
      <c r="J18">
        <v>30</v>
      </c>
      <c r="K18">
        <f>I18/J18</f>
        <v>0.73333333333333328</v>
      </c>
      <c r="L18">
        <v>77.87</v>
      </c>
      <c r="M18">
        <v>207.28</v>
      </c>
      <c r="N18">
        <f>L18/(L18+M18)</f>
        <v>0.27308434157460987</v>
      </c>
      <c r="O18">
        <v>0.26219999999999999</v>
      </c>
      <c r="P18">
        <v>0.2334</v>
      </c>
      <c r="Q18">
        <v>0.56030000000000002</v>
      </c>
      <c r="R18">
        <v>0.2828</v>
      </c>
      <c r="S18">
        <f t="shared" si="10"/>
        <v>296.98703279938979</v>
      </c>
      <c r="T18">
        <f t="shared" si="3"/>
        <v>369.94467249687665</v>
      </c>
      <c r="U18">
        <f t="shared" si="11"/>
        <v>157.12267958030671</v>
      </c>
      <c r="V18">
        <f t="shared" si="5"/>
        <v>245.85458427232834</v>
      </c>
      <c r="W18">
        <f t="shared" si="9"/>
        <v>213.00515425412712</v>
      </c>
      <c r="X18">
        <v>4.5919999999999996</v>
      </c>
      <c r="Y18">
        <f t="shared" si="7"/>
        <v>5.930699999999999</v>
      </c>
      <c r="Z18">
        <f t="shared" si="8"/>
        <v>1.3386999999999993</v>
      </c>
    </row>
    <row r="19" spans="1:26" x14ac:dyDescent="0.25">
      <c r="A19">
        <v>18</v>
      </c>
      <c r="B19" t="s">
        <v>11</v>
      </c>
      <c r="C19">
        <v>0</v>
      </c>
      <c r="D19">
        <v>3</v>
      </c>
      <c r="F19">
        <v>70</v>
      </c>
      <c r="H19">
        <v>43.1</v>
      </c>
      <c r="M19">
        <v>336.62</v>
      </c>
      <c r="Q19">
        <v>0.93169999999999997</v>
      </c>
      <c r="R19">
        <v>0.47720000000000001</v>
      </c>
      <c r="T19">
        <f t="shared" si="3"/>
        <v>361.29655468498447</v>
      </c>
      <c r="V19">
        <f t="shared" si="5"/>
        <v>238.92398324934345</v>
      </c>
      <c r="W19">
        <f t="shared" si="9"/>
        <v>238.92398324934345</v>
      </c>
      <c r="X19">
        <v>3.3420999999999998</v>
      </c>
      <c r="Y19">
        <f t="shared" si="7"/>
        <v>4.7509999999999994</v>
      </c>
      <c r="Z19">
        <f t="shared" si="8"/>
        <v>1.4088999999999996</v>
      </c>
    </row>
    <row r="20" spans="1:26" x14ac:dyDescent="0.25">
      <c r="A20">
        <v>19</v>
      </c>
      <c r="B20" t="s">
        <v>13</v>
      </c>
      <c r="C20">
        <v>2</v>
      </c>
      <c r="D20">
        <v>2</v>
      </c>
      <c r="E20">
        <v>85</v>
      </c>
      <c r="F20">
        <v>67</v>
      </c>
      <c r="G20">
        <v>67.900000000000006</v>
      </c>
      <c r="H20">
        <v>37.1</v>
      </c>
      <c r="I20">
        <v>25</v>
      </c>
      <c r="J20">
        <v>31</v>
      </c>
      <c r="K20">
        <f>I20/J20</f>
        <v>0.80645161290322576</v>
      </c>
      <c r="L20">
        <v>241.85</v>
      </c>
      <c r="M20">
        <v>130.56</v>
      </c>
      <c r="N20">
        <f>L20/(L20+M20)</f>
        <v>0.64941865148626521</v>
      </c>
      <c r="O20">
        <v>1.0045999999999999</v>
      </c>
      <c r="P20">
        <v>0.91710000000000003</v>
      </c>
      <c r="Q20">
        <v>0.38490000000000002</v>
      </c>
      <c r="R20">
        <v>0.21390000000000001</v>
      </c>
      <c r="S20">
        <f t="shared" si="10"/>
        <v>240.74258411307983</v>
      </c>
      <c r="T20">
        <f t="shared" si="3"/>
        <v>339.20498830865159</v>
      </c>
      <c r="U20">
        <f t="shared" si="11"/>
        <v>125.85211011083936</v>
      </c>
      <c r="V20">
        <f t="shared" si="5"/>
        <v>218.03607214428857</v>
      </c>
      <c r="W20">
        <f t="shared" si="9"/>
        <v>147.7524300733981</v>
      </c>
      <c r="X20">
        <v>4.1505999999999998</v>
      </c>
      <c r="Y20">
        <f t="shared" si="7"/>
        <v>6.6711</v>
      </c>
      <c r="Z20">
        <f t="shared" si="8"/>
        <v>2.5205000000000002</v>
      </c>
    </row>
    <row r="21" spans="1:26" x14ac:dyDescent="0.25">
      <c r="A21">
        <v>20</v>
      </c>
      <c r="B21" t="s">
        <v>13</v>
      </c>
      <c r="C21">
        <v>1</v>
      </c>
      <c r="D21">
        <v>3</v>
      </c>
      <c r="E21">
        <v>87</v>
      </c>
      <c r="F21">
        <v>63</v>
      </c>
      <c r="G21">
        <v>40.1</v>
      </c>
      <c r="H21">
        <v>34.700000000000003</v>
      </c>
      <c r="I21">
        <v>2</v>
      </c>
      <c r="J21">
        <v>12</v>
      </c>
      <c r="K21">
        <f>I21/J21</f>
        <v>0.16666666666666666</v>
      </c>
      <c r="L21">
        <v>69.55</v>
      </c>
      <c r="M21">
        <v>159.63999999999999</v>
      </c>
      <c r="N21">
        <f>L21/(L21+M21)</f>
        <v>0.30346001134429951</v>
      </c>
      <c r="O21">
        <v>0.223</v>
      </c>
      <c r="P21">
        <v>0.20080000000000001</v>
      </c>
      <c r="Q21">
        <v>0.49869999999999998</v>
      </c>
      <c r="R21">
        <v>0.23169999999999999</v>
      </c>
      <c r="S21">
        <f t="shared" si="10"/>
        <v>311.88340807174887</v>
      </c>
      <c r="T21">
        <f t="shared" si="3"/>
        <v>320.11229195909362</v>
      </c>
      <c r="U21">
        <f t="shared" si="11"/>
        <v>164.11042944785274</v>
      </c>
      <c r="V21">
        <f t="shared" si="5"/>
        <v>218.56516976998904</v>
      </c>
      <c r="W21">
        <f t="shared" si="9"/>
        <v>198.57043839889101</v>
      </c>
      <c r="X21">
        <v>2.5491000000000001</v>
      </c>
      <c r="Y21">
        <f t="shared" si="7"/>
        <v>3.7033</v>
      </c>
      <c r="Z21">
        <f t="shared" si="8"/>
        <v>1.1541999999999999</v>
      </c>
    </row>
  </sheetData>
  <autoFilter ref="B1:B21" xr:uid="{003F575A-9C68-4ABC-826C-0F2CDE0BA91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441C-0CA2-4ABC-9578-A743A74A767D}">
  <dimension ref="A1:I101"/>
  <sheetViews>
    <sheetView workbookViewId="0">
      <selection activeCell="I1" sqref="I1"/>
    </sheetView>
  </sheetViews>
  <sheetFormatPr defaultRowHeight="15" x14ac:dyDescent="0.25"/>
  <sheetData>
    <row r="1" spans="1:9" x14ac:dyDescent="0.25">
      <c r="A1" t="s">
        <v>77</v>
      </c>
      <c r="B1" t="s">
        <v>58</v>
      </c>
      <c r="C1" t="s">
        <v>62</v>
      </c>
      <c r="D1" t="s">
        <v>2</v>
      </c>
      <c r="E1" t="s">
        <v>18</v>
      </c>
      <c r="F1" t="s">
        <v>121</v>
      </c>
      <c r="G1" t="s">
        <v>115</v>
      </c>
      <c r="H1" t="s">
        <v>122</v>
      </c>
      <c r="I1" t="s">
        <v>124</v>
      </c>
    </row>
    <row r="2" spans="1:9" x14ac:dyDescent="0.25">
      <c r="A2">
        <v>1</v>
      </c>
      <c r="B2" t="s">
        <v>13</v>
      </c>
      <c r="C2">
        <v>4</v>
      </c>
      <c r="D2">
        <v>2</v>
      </c>
      <c r="E2" t="s">
        <v>116</v>
      </c>
      <c r="F2">
        <v>4.5258000000000003</v>
      </c>
      <c r="G2">
        <v>0.3580736274951935</v>
      </c>
      <c r="H2" t="s">
        <v>49</v>
      </c>
      <c r="I2">
        <f>G2+G3</f>
        <v>0.54717428971541138</v>
      </c>
    </row>
    <row r="3" spans="1:9" x14ac:dyDescent="0.25">
      <c r="A3">
        <v>1</v>
      </c>
      <c r="B3" t="s">
        <v>13</v>
      </c>
      <c r="E3" t="s">
        <v>118</v>
      </c>
      <c r="F3">
        <v>2.3900999999999999</v>
      </c>
      <c r="G3">
        <v>0.18910066222021785</v>
      </c>
      <c r="H3" t="s">
        <v>123</v>
      </c>
      <c r="I3">
        <f>G4+G5</f>
        <v>4.3918571439874036E-2</v>
      </c>
    </row>
    <row r="4" spans="1:9" x14ac:dyDescent="0.25">
      <c r="A4">
        <v>1</v>
      </c>
      <c r="B4" t="s">
        <v>13</v>
      </c>
      <c r="E4" t="s">
        <v>117</v>
      </c>
      <c r="F4">
        <v>0.41449999999999998</v>
      </c>
      <c r="G4">
        <v>3.2794537672181205E-2</v>
      </c>
      <c r="H4" t="s">
        <v>70</v>
      </c>
      <c r="I4">
        <f>G6</f>
        <v>0.40890713884471447</v>
      </c>
    </row>
    <row r="5" spans="1:9" x14ac:dyDescent="0.25">
      <c r="A5">
        <v>1</v>
      </c>
      <c r="B5" t="s">
        <v>13</v>
      </c>
      <c r="E5" t="s">
        <v>119</v>
      </c>
      <c r="F5">
        <v>0.1406</v>
      </c>
      <c r="G5">
        <v>1.112403376769283E-2</v>
      </c>
    </row>
    <row r="6" spans="1:9" x14ac:dyDescent="0.25">
      <c r="A6">
        <v>1</v>
      </c>
      <c r="B6" t="s">
        <v>13</v>
      </c>
      <c r="E6" t="s">
        <v>120</v>
      </c>
      <c r="F6">
        <v>5.1683000000000003</v>
      </c>
      <c r="G6">
        <v>0.40890713884471447</v>
      </c>
    </row>
    <row r="7" spans="1:9" x14ac:dyDescent="0.25">
      <c r="A7">
        <v>2</v>
      </c>
      <c r="B7" t="s">
        <v>13</v>
      </c>
      <c r="C7">
        <v>5</v>
      </c>
      <c r="D7">
        <v>1</v>
      </c>
      <c r="E7" t="s">
        <v>116</v>
      </c>
      <c r="F7">
        <v>7.3569000000000004</v>
      </c>
      <c r="G7">
        <v>0.36421198544518429</v>
      </c>
      <c r="H7" t="s">
        <v>49</v>
      </c>
      <c r="I7">
        <f>G7+G8</f>
        <v>0.59266813534988494</v>
      </c>
    </row>
    <row r="8" spans="1:9" x14ac:dyDescent="0.25">
      <c r="A8">
        <v>2</v>
      </c>
      <c r="B8" t="s">
        <v>13</v>
      </c>
      <c r="E8" t="s">
        <v>118</v>
      </c>
      <c r="F8">
        <v>4.6147</v>
      </c>
      <c r="G8">
        <v>0.22845614990470062</v>
      </c>
      <c r="H8" t="s">
        <v>123</v>
      </c>
      <c r="I8">
        <f>G9+G10</f>
        <v>4.1421817371717122E-2</v>
      </c>
    </row>
    <row r="9" spans="1:9" x14ac:dyDescent="0.25">
      <c r="A9">
        <v>2</v>
      </c>
      <c r="B9" t="s">
        <v>13</v>
      </c>
      <c r="E9" t="s">
        <v>117</v>
      </c>
      <c r="F9">
        <v>0.5998</v>
      </c>
      <c r="G9">
        <v>2.9693804302086686E-2</v>
      </c>
      <c r="H9" t="s">
        <v>70</v>
      </c>
      <c r="I9">
        <f>G11</f>
        <v>0.36591004727839799</v>
      </c>
    </row>
    <row r="10" spans="1:9" x14ac:dyDescent="0.25">
      <c r="A10">
        <v>2</v>
      </c>
      <c r="B10" t="s">
        <v>13</v>
      </c>
      <c r="E10" t="s">
        <v>119</v>
      </c>
      <c r="F10">
        <v>0.2369</v>
      </c>
      <c r="G10">
        <v>1.1728013069630436E-2</v>
      </c>
    </row>
    <row r="11" spans="1:9" x14ac:dyDescent="0.25">
      <c r="A11">
        <v>2</v>
      </c>
      <c r="B11" t="s">
        <v>13</v>
      </c>
      <c r="E11" t="s">
        <v>120</v>
      </c>
      <c r="F11">
        <v>7.3912000000000004</v>
      </c>
      <c r="G11">
        <v>0.36591004727839799</v>
      </c>
    </row>
    <row r="12" spans="1:9" x14ac:dyDescent="0.25">
      <c r="A12">
        <v>3</v>
      </c>
      <c r="B12" t="s">
        <v>13</v>
      </c>
      <c r="C12">
        <v>2</v>
      </c>
      <c r="D12">
        <v>3</v>
      </c>
      <c r="E12" t="s">
        <v>116</v>
      </c>
      <c r="F12">
        <v>2.3572000000000002</v>
      </c>
      <c r="G12">
        <v>0.26080702802580191</v>
      </c>
      <c r="H12" t="s">
        <v>49</v>
      </c>
      <c r="I12">
        <f>G12+G13</f>
        <v>0.46069417244774902</v>
      </c>
    </row>
    <row r="13" spans="1:9" x14ac:dyDescent="0.25">
      <c r="A13">
        <v>3</v>
      </c>
      <c r="B13" t="s">
        <v>13</v>
      </c>
      <c r="E13" t="s">
        <v>118</v>
      </c>
      <c r="F13">
        <v>1.8066</v>
      </c>
      <c r="G13">
        <v>0.19988714442194708</v>
      </c>
      <c r="H13" t="s">
        <v>123</v>
      </c>
      <c r="I13">
        <f>G14+G15</f>
        <v>0.21628439605669336</v>
      </c>
    </row>
    <row r="14" spans="1:9" x14ac:dyDescent="0.25">
      <c r="A14">
        <v>3</v>
      </c>
      <c r="B14" t="s">
        <v>13</v>
      </c>
      <c r="E14" t="s">
        <v>117</v>
      </c>
      <c r="F14">
        <v>1.3240000000000001</v>
      </c>
      <c r="G14">
        <v>0.1464909660216196</v>
      </c>
      <c r="H14" t="s">
        <v>70</v>
      </c>
      <c r="I14">
        <f>G16</f>
        <v>0.32302143149555773</v>
      </c>
    </row>
    <row r="15" spans="1:9" x14ac:dyDescent="0.25">
      <c r="A15">
        <v>3</v>
      </c>
      <c r="B15" t="s">
        <v>13</v>
      </c>
      <c r="E15" t="s">
        <v>119</v>
      </c>
      <c r="F15">
        <v>0.63080000000000003</v>
      </c>
      <c r="G15">
        <v>6.9793430035073753E-2</v>
      </c>
    </row>
    <row r="16" spans="1:9" x14ac:dyDescent="0.25">
      <c r="A16">
        <v>3</v>
      </c>
      <c r="B16" t="s">
        <v>13</v>
      </c>
      <c r="E16" t="s">
        <v>120</v>
      </c>
      <c r="F16">
        <v>2.9195000000000002</v>
      </c>
      <c r="G16">
        <v>0.32302143149555773</v>
      </c>
    </row>
    <row r="17" spans="1:9" x14ac:dyDescent="0.25">
      <c r="A17">
        <v>4</v>
      </c>
      <c r="B17" t="s">
        <v>13</v>
      </c>
      <c r="C17">
        <v>2</v>
      </c>
      <c r="D17">
        <v>1</v>
      </c>
      <c r="E17" t="s">
        <v>116</v>
      </c>
      <c r="F17">
        <v>2.1190000000000002</v>
      </c>
      <c r="G17">
        <v>0.36484159779614328</v>
      </c>
      <c r="H17" t="s">
        <v>49</v>
      </c>
      <c r="I17">
        <f>G17+G18</f>
        <v>0.56633953168044082</v>
      </c>
    </row>
    <row r="18" spans="1:9" x14ac:dyDescent="0.25">
      <c r="A18">
        <v>4</v>
      </c>
      <c r="B18" t="s">
        <v>13</v>
      </c>
      <c r="E18" t="s">
        <v>118</v>
      </c>
      <c r="F18">
        <v>1.1702999999999999</v>
      </c>
      <c r="G18">
        <v>0.20149793388429751</v>
      </c>
      <c r="H18" t="s">
        <v>123</v>
      </c>
      <c r="I18">
        <f>G19+G20</f>
        <v>6.7785812672176315E-2</v>
      </c>
    </row>
    <row r="19" spans="1:9" x14ac:dyDescent="0.25">
      <c r="A19">
        <v>4</v>
      </c>
      <c r="B19" t="s">
        <v>13</v>
      </c>
      <c r="E19" t="s">
        <v>117</v>
      </c>
      <c r="F19">
        <v>0.26550000000000001</v>
      </c>
      <c r="G19">
        <v>4.5712809917355372E-2</v>
      </c>
      <c r="H19" t="s">
        <v>70</v>
      </c>
      <c r="I19">
        <f>G21</f>
        <v>0.36587465564738292</v>
      </c>
    </row>
    <row r="20" spans="1:9" x14ac:dyDescent="0.25">
      <c r="A20">
        <v>4</v>
      </c>
      <c r="B20" t="s">
        <v>13</v>
      </c>
      <c r="E20" t="s">
        <v>119</v>
      </c>
      <c r="F20">
        <v>0.12820000000000001</v>
      </c>
      <c r="G20">
        <v>2.207300275482094E-2</v>
      </c>
    </row>
    <row r="21" spans="1:9" x14ac:dyDescent="0.25">
      <c r="A21">
        <v>4</v>
      </c>
      <c r="B21" t="s">
        <v>13</v>
      </c>
      <c r="E21" t="s">
        <v>120</v>
      </c>
      <c r="F21">
        <v>2.125</v>
      </c>
      <c r="G21">
        <v>0.36587465564738292</v>
      </c>
    </row>
    <row r="22" spans="1:9" x14ac:dyDescent="0.25">
      <c r="A22">
        <v>5</v>
      </c>
      <c r="B22" t="s">
        <v>13</v>
      </c>
      <c r="C22">
        <v>2</v>
      </c>
      <c r="D22">
        <v>2</v>
      </c>
      <c r="E22" t="s">
        <v>116</v>
      </c>
      <c r="F22">
        <v>2.6896</v>
      </c>
      <c r="G22">
        <v>0.28356950067476383</v>
      </c>
      <c r="H22" t="s">
        <v>49</v>
      </c>
      <c r="I22">
        <f>G22+G23</f>
        <v>0.44173836032388664</v>
      </c>
    </row>
    <row r="23" spans="1:9" x14ac:dyDescent="0.25">
      <c r="A23">
        <v>5</v>
      </c>
      <c r="B23" t="s">
        <v>13</v>
      </c>
      <c r="E23" t="s">
        <v>118</v>
      </c>
      <c r="F23">
        <v>1.5002</v>
      </c>
      <c r="G23">
        <v>0.15816885964912281</v>
      </c>
      <c r="H23" t="s">
        <v>123</v>
      </c>
      <c r="I23">
        <f>G24+G25</f>
        <v>8.3839406207827261E-2</v>
      </c>
    </row>
    <row r="24" spans="1:9" x14ac:dyDescent="0.25">
      <c r="A24">
        <v>5</v>
      </c>
      <c r="B24" t="s">
        <v>13</v>
      </c>
      <c r="E24" t="s">
        <v>117</v>
      </c>
      <c r="F24">
        <v>0.4975</v>
      </c>
      <c r="G24">
        <v>5.2452344804318492E-2</v>
      </c>
      <c r="H24" t="s">
        <v>70</v>
      </c>
      <c r="I24">
        <f>G26</f>
        <v>0.47442223346828605</v>
      </c>
    </row>
    <row r="25" spans="1:9" x14ac:dyDescent="0.25">
      <c r="A25">
        <v>5</v>
      </c>
      <c r="B25" t="s">
        <v>13</v>
      </c>
      <c r="E25" t="s">
        <v>119</v>
      </c>
      <c r="F25">
        <v>0.29770000000000002</v>
      </c>
      <c r="G25">
        <v>3.1387061403508776E-2</v>
      </c>
    </row>
    <row r="26" spans="1:9" x14ac:dyDescent="0.25">
      <c r="A26">
        <v>5</v>
      </c>
      <c r="B26" t="s">
        <v>13</v>
      </c>
      <c r="E26" t="s">
        <v>120</v>
      </c>
      <c r="F26">
        <v>4.4997999999999996</v>
      </c>
      <c r="G26">
        <v>0.47442223346828605</v>
      </c>
    </row>
    <row r="27" spans="1:9" x14ac:dyDescent="0.25">
      <c r="A27">
        <v>6</v>
      </c>
      <c r="B27" t="s">
        <v>11</v>
      </c>
      <c r="C27">
        <v>2</v>
      </c>
      <c r="D27">
        <v>1</v>
      </c>
      <c r="E27" t="s">
        <v>116</v>
      </c>
      <c r="F27">
        <v>0.54720000000000002</v>
      </c>
      <c r="G27">
        <v>9.7547062179121499E-2</v>
      </c>
      <c r="H27" t="s">
        <v>49</v>
      </c>
      <c r="I27">
        <f>G27+G28</f>
        <v>0.17489660581859667</v>
      </c>
    </row>
    <row r="28" spans="1:9" x14ac:dyDescent="0.25">
      <c r="A28">
        <v>6</v>
      </c>
      <c r="B28" t="s">
        <v>11</v>
      </c>
      <c r="E28" t="s">
        <v>118</v>
      </c>
      <c r="F28">
        <v>0.43390000000000001</v>
      </c>
      <c r="G28">
        <v>7.7349543639475188E-2</v>
      </c>
      <c r="H28" t="s">
        <v>123</v>
      </c>
      <c r="I28">
        <f>G29+G30</f>
        <v>5.1429691956645748E-2</v>
      </c>
    </row>
    <row r="29" spans="1:9" x14ac:dyDescent="0.25">
      <c r="A29">
        <v>6</v>
      </c>
      <c r="B29" t="s">
        <v>11</v>
      </c>
      <c r="E29" t="s">
        <v>117</v>
      </c>
      <c r="F29">
        <v>0.17979999999999999</v>
      </c>
      <c r="G29">
        <v>3.2052196235025664E-2</v>
      </c>
      <c r="H29" t="s">
        <v>70</v>
      </c>
      <c r="I29">
        <f>G31</f>
        <v>0.77367370222475751</v>
      </c>
    </row>
    <row r="30" spans="1:9" x14ac:dyDescent="0.25">
      <c r="A30">
        <v>6</v>
      </c>
      <c r="B30" t="s">
        <v>11</v>
      </c>
      <c r="E30" t="s">
        <v>119</v>
      </c>
      <c r="F30">
        <v>0.1087</v>
      </c>
      <c r="G30">
        <v>1.9377495721620081E-2</v>
      </c>
    </row>
    <row r="31" spans="1:9" x14ac:dyDescent="0.25">
      <c r="A31">
        <v>6</v>
      </c>
      <c r="B31" t="s">
        <v>11</v>
      </c>
      <c r="E31" t="s">
        <v>120</v>
      </c>
      <c r="F31">
        <v>4.34</v>
      </c>
      <c r="G31">
        <v>0.77367370222475751</v>
      </c>
    </row>
    <row r="32" spans="1:9" x14ac:dyDescent="0.25">
      <c r="A32">
        <v>7</v>
      </c>
      <c r="B32" t="s">
        <v>11</v>
      </c>
      <c r="C32">
        <v>1</v>
      </c>
      <c r="D32">
        <v>2</v>
      </c>
      <c r="E32" t="s">
        <v>116</v>
      </c>
      <c r="F32">
        <v>0.60980000000000001</v>
      </c>
      <c r="G32">
        <v>0.12879379897353579</v>
      </c>
      <c r="H32" t="s">
        <v>49</v>
      </c>
      <c r="I32">
        <f>G32+G33</f>
        <v>0.23634021162903668</v>
      </c>
    </row>
    <row r="33" spans="1:9" x14ac:dyDescent="0.25">
      <c r="A33">
        <v>7</v>
      </c>
      <c r="B33" t="s">
        <v>11</v>
      </c>
      <c r="E33" t="s">
        <v>118</v>
      </c>
      <c r="F33">
        <v>0.50919999999999999</v>
      </c>
      <c r="G33">
        <v>0.10754641265550087</v>
      </c>
      <c r="H33" t="s">
        <v>123</v>
      </c>
      <c r="I33">
        <f>G34+G35</f>
        <v>4.6465457156736431E-2</v>
      </c>
    </row>
    <row r="34" spans="1:9" x14ac:dyDescent="0.25">
      <c r="A34">
        <v>7</v>
      </c>
      <c r="B34" t="s">
        <v>11</v>
      </c>
      <c r="E34" t="s">
        <v>117</v>
      </c>
      <c r="F34">
        <v>0.1414</v>
      </c>
      <c r="G34">
        <v>2.9864616554375143E-2</v>
      </c>
      <c r="H34" t="s">
        <v>70</v>
      </c>
      <c r="I34">
        <f>G36</f>
        <v>0.71719433121422693</v>
      </c>
    </row>
    <row r="35" spans="1:9" x14ac:dyDescent="0.25">
      <c r="A35">
        <v>7</v>
      </c>
      <c r="B35" t="s">
        <v>11</v>
      </c>
      <c r="E35" t="s">
        <v>119</v>
      </c>
      <c r="F35">
        <v>7.8600000000000003E-2</v>
      </c>
      <c r="G35">
        <v>1.6600840602361291E-2</v>
      </c>
    </row>
    <row r="36" spans="1:9" x14ac:dyDescent="0.25">
      <c r="A36">
        <v>7</v>
      </c>
      <c r="B36" t="s">
        <v>11</v>
      </c>
      <c r="E36" t="s">
        <v>120</v>
      </c>
      <c r="F36">
        <v>3.3957000000000002</v>
      </c>
      <c r="G36">
        <v>0.71719433121422693</v>
      </c>
    </row>
    <row r="37" spans="1:9" x14ac:dyDescent="0.25">
      <c r="A37">
        <v>8</v>
      </c>
      <c r="B37" t="s">
        <v>11</v>
      </c>
      <c r="C37">
        <v>1</v>
      </c>
      <c r="D37">
        <v>1</v>
      </c>
      <c r="E37" t="s">
        <v>116</v>
      </c>
      <c r="F37">
        <v>0.28460000000000002</v>
      </c>
      <c r="G37">
        <v>0.12908200290275762</v>
      </c>
      <c r="H37" t="s">
        <v>49</v>
      </c>
      <c r="I37">
        <f>G37+G38</f>
        <v>0.22931785195936139</v>
      </c>
    </row>
    <row r="38" spans="1:9" x14ac:dyDescent="0.25">
      <c r="A38">
        <v>8</v>
      </c>
      <c r="B38" t="s">
        <v>11</v>
      </c>
      <c r="E38" t="s">
        <v>118</v>
      </c>
      <c r="F38">
        <v>0.221</v>
      </c>
      <c r="G38">
        <v>0.10023584905660377</v>
      </c>
      <c r="H38" t="s">
        <v>123</v>
      </c>
      <c r="I38">
        <f>G39+G40</f>
        <v>0.10000907111756167</v>
      </c>
    </row>
    <row r="39" spans="1:9" x14ac:dyDescent="0.25">
      <c r="A39">
        <v>8</v>
      </c>
      <c r="B39" t="s">
        <v>11</v>
      </c>
      <c r="E39" t="s">
        <v>117</v>
      </c>
      <c r="F39">
        <v>0.14119999999999999</v>
      </c>
      <c r="G39">
        <v>6.4042089985486203E-2</v>
      </c>
      <c r="H39" t="s">
        <v>70</v>
      </c>
      <c r="I39">
        <f>G41</f>
        <v>0.67067307692307687</v>
      </c>
    </row>
    <row r="40" spans="1:9" x14ac:dyDescent="0.25">
      <c r="A40">
        <v>8</v>
      </c>
      <c r="B40" t="s">
        <v>11</v>
      </c>
      <c r="E40" t="s">
        <v>119</v>
      </c>
      <c r="F40">
        <v>7.9299999999999995E-2</v>
      </c>
      <c r="G40">
        <v>3.5966981132075471E-2</v>
      </c>
    </row>
    <row r="41" spans="1:9" x14ac:dyDescent="0.25">
      <c r="A41">
        <v>8</v>
      </c>
      <c r="B41" t="s">
        <v>11</v>
      </c>
      <c r="E41" t="s">
        <v>120</v>
      </c>
      <c r="F41">
        <v>1.4786999999999999</v>
      </c>
      <c r="G41">
        <v>0.67067307692307687</v>
      </c>
    </row>
    <row r="42" spans="1:9" x14ac:dyDescent="0.25">
      <c r="A42">
        <v>9</v>
      </c>
      <c r="B42" t="s">
        <v>11</v>
      </c>
      <c r="C42">
        <v>1</v>
      </c>
      <c r="D42">
        <v>8</v>
      </c>
      <c r="E42" t="s">
        <v>116</v>
      </c>
      <c r="F42">
        <v>0.20830000000000001</v>
      </c>
      <c r="G42">
        <v>5.0900471617427855E-2</v>
      </c>
      <c r="H42" t="s">
        <v>49</v>
      </c>
      <c r="I42">
        <f>G42+G43</f>
        <v>9.6058451237690301E-2</v>
      </c>
    </row>
    <row r="43" spans="1:9" x14ac:dyDescent="0.25">
      <c r="A43">
        <v>9</v>
      </c>
      <c r="B43" t="s">
        <v>11</v>
      </c>
      <c r="E43" t="s">
        <v>118</v>
      </c>
      <c r="F43">
        <v>0.18479999999999999</v>
      </c>
      <c r="G43">
        <v>4.5157979620262446E-2</v>
      </c>
      <c r="H43" t="s">
        <v>123</v>
      </c>
      <c r="I43">
        <f>G44+G45</f>
        <v>0.32610023703052071</v>
      </c>
    </row>
    <row r="44" spans="1:9" x14ac:dyDescent="0.25">
      <c r="A44">
        <v>9</v>
      </c>
      <c r="B44" t="s">
        <v>11</v>
      </c>
      <c r="E44" t="s">
        <v>117</v>
      </c>
      <c r="F44">
        <v>0.872</v>
      </c>
      <c r="G44">
        <v>0.21308310729907387</v>
      </c>
      <c r="H44" t="s">
        <v>70</v>
      </c>
      <c r="I44">
        <f>G46</f>
        <v>0.57784131173178899</v>
      </c>
    </row>
    <row r="45" spans="1:9" x14ac:dyDescent="0.25">
      <c r="A45">
        <v>9</v>
      </c>
      <c r="B45" t="s">
        <v>11</v>
      </c>
      <c r="E45" t="s">
        <v>119</v>
      </c>
      <c r="F45">
        <v>0.46250000000000002</v>
      </c>
      <c r="G45">
        <v>0.11301712973144687</v>
      </c>
    </row>
    <row r="46" spans="1:9" x14ac:dyDescent="0.25">
      <c r="A46">
        <v>9</v>
      </c>
      <c r="B46" t="s">
        <v>11</v>
      </c>
      <c r="E46" t="s">
        <v>120</v>
      </c>
      <c r="F46">
        <v>2.3647</v>
      </c>
      <c r="G46">
        <v>0.57784131173178899</v>
      </c>
    </row>
    <row r="47" spans="1:9" x14ac:dyDescent="0.25">
      <c r="A47">
        <v>10</v>
      </c>
      <c r="B47" t="s">
        <v>11</v>
      </c>
      <c r="C47">
        <v>1</v>
      </c>
      <c r="D47">
        <v>10</v>
      </c>
      <c r="E47" t="s">
        <v>116</v>
      </c>
      <c r="F47">
        <v>0.2079</v>
      </c>
      <c r="G47">
        <v>3.0307447847573509E-2</v>
      </c>
      <c r="H47" t="s">
        <v>49</v>
      </c>
      <c r="I47">
        <f>G47+G48</f>
        <v>6.0804408356050554E-2</v>
      </c>
    </row>
    <row r="48" spans="1:9" x14ac:dyDescent="0.25">
      <c r="A48">
        <v>10</v>
      </c>
      <c r="B48" t="s">
        <v>11</v>
      </c>
      <c r="E48" t="s">
        <v>118</v>
      </c>
      <c r="F48">
        <v>0.2092</v>
      </c>
      <c r="G48">
        <v>3.0496960508477045E-2</v>
      </c>
      <c r="H48" t="s">
        <v>123</v>
      </c>
      <c r="I48">
        <f>G49+G50</f>
        <v>0.22519935274137354</v>
      </c>
    </row>
    <row r="49" spans="1:9" x14ac:dyDescent="0.25">
      <c r="A49">
        <v>10</v>
      </c>
      <c r="B49" t="s">
        <v>11</v>
      </c>
      <c r="E49" t="s">
        <v>117</v>
      </c>
      <c r="F49">
        <v>1.004</v>
      </c>
      <c r="G49">
        <v>0.1463620858055017</v>
      </c>
      <c r="H49" t="s">
        <v>70</v>
      </c>
      <c r="I49">
        <f>G51</f>
        <v>0.71399623890257591</v>
      </c>
    </row>
    <row r="50" spans="1:9" x14ac:dyDescent="0.25">
      <c r="A50">
        <v>10</v>
      </c>
      <c r="B50" t="s">
        <v>11</v>
      </c>
      <c r="E50" t="s">
        <v>119</v>
      </c>
      <c r="F50">
        <v>0.54079999999999995</v>
      </c>
      <c r="G50">
        <v>7.8837266935871828E-2</v>
      </c>
    </row>
    <row r="51" spans="1:9" x14ac:dyDescent="0.25">
      <c r="A51">
        <v>10</v>
      </c>
      <c r="B51" t="s">
        <v>11</v>
      </c>
      <c r="E51" t="s">
        <v>120</v>
      </c>
      <c r="F51">
        <v>4.8978000000000002</v>
      </c>
      <c r="G51">
        <v>0.71399623890257591</v>
      </c>
    </row>
    <row r="52" spans="1:9" x14ac:dyDescent="0.25">
      <c r="A52">
        <v>11</v>
      </c>
      <c r="B52" t="s">
        <v>13</v>
      </c>
      <c r="C52">
        <v>2</v>
      </c>
      <c r="D52">
        <v>3</v>
      </c>
      <c r="E52" t="s">
        <v>116</v>
      </c>
      <c r="F52">
        <v>1.1566000000000001</v>
      </c>
      <c r="G52">
        <v>0.19682453244388476</v>
      </c>
      <c r="H52" t="s">
        <v>49</v>
      </c>
      <c r="I52">
        <f>G52+G53</f>
        <v>0.30924221023433113</v>
      </c>
    </row>
    <row r="53" spans="1:9" x14ac:dyDescent="0.25">
      <c r="A53">
        <v>11</v>
      </c>
      <c r="B53" t="s">
        <v>13</v>
      </c>
      <c r="E53" t="s">
        <v>118</v>
      </c>
      <c r="F53">
        <v>0.66059999999999997</v>
      </c>
      <c r="G53">
        <v>0.11241767779044635</v>
      </c>
      <c r="H53" t="s">
        <v>123</v>
      </c>
      <c r="I53">
        <f>G54+G55</f>
        <v>0.22675833432602144</v>
      </c>
    </row>
    <row r="54" spans="1:9" x14ac:dyDescent="0.25">
      <c r="A54">
        <v>11</v>
      </c>
      <c r="B54" t="s">
        <v>13</v>
      </c>
      <c r="E54" t="s">
        <v>117</v>
      </c>
      <c r="F54">
        <v>0.88349999999999995</v>
      </c>
      <c r="G54">
        <v>0.15034970985143711</v>
      </c>
      <c r="H54" t="s">
        <v>70</v>
      </c>
      <c r="I54">
        <f>G56</f>
        <v>0.46399945543964732</v>
      </c>
    </row>
    <row r="55" spans="1:9" x14ac:dyDescent="0.25">
      <c r="A55">
        <v>11</v>
      </c>
      <c r="B55" t="s">
        <v>13</v>
      </c>
      <c r="E55" t="s">
        <v>119</v>
      </c>
      <c r="F55">
        <v>0.44900000000000001</v>
      </c>
      <c r="G55">
        <v>7.6408624474584338E-2</v>
      </c>
    </row>
    <row r="56" spans="1:9" x14ac:dyDescent="0.25">
      <c r="A56">
        <v>11</v>
      </c>
      <c r="B56" t="s">
        <v>13</v>
      </c>
      <c r="E56" t="s">
        <v>120</v>
      </c>
      <c r="F56">
        <v>2.7265999999999999</v>
      </c>
      <c r="G56">
        <v>0.46399945543964732</v>
      </c>
    </row>
    <row r="57" spans="1:9" x14ac:dyDescent="0.25">
      <c r="A57">
        <v>12</v>
      </c>
      <c r="B57" t="s">
        <v>13</v>
      </c>
      <c r="C57">
        <v>4</v>
      </c>
      <c r="D57">
        <v>4</v>
      </c>
      <c r="E57" t="s">
        <v>116</v>
      </c>
      <c r="F57">
        <v>3.4781</v>
      </c>
      <c r="G57">
        <v>0.21309406380384638</v>
      </c>
      <c r="H57" t="s">
        <v>49</v>
      </c>
      <c r="I57">
        <f>G57+G58</f>
        <v>0.31599262340781409</v>
      </c>
    </row>
    <row r="58" spans="1:9" x14ac:dyDescent="0.25">
      <c r="A58">
        <v>12</v>
      </c>
      <c r="B58" t="s">
        <v>13</v>
      </c>
      <c r="E58" t="s">
        <v>118</v>
      </c>
      <c r="F58">
        <v>1.6795</v>
      </c>
      <c r="G58">
        <v>0.10289855960396768</v>
      </c>
      <c r="H58" t="s">
        <v>123</v>
      </c>
      <c r="I58">
        <f>G59+G60</f>
        <v>0.15373210226750564</v>
      </c>
    </row>
    <row r="59" spans="1:9" x14ac:dyDescent="0.25">
      <c r="A59">
        <v>12</v>
      </c>
      <c r="B59" t="s">
        <v>13</v>
      </c>
      <c r="E59" t="s">
        <v>117</v>
      </c>
      <c r="F59">
        <v>1.7181999999999999</v>
      </c>
      <c r="G59">
        <v>0.10526960709231156</v>
      </c>
      <c r="H59" t="s">
        <v>70</v>
      </c>
      <c r="I59">
        <f>G61</f>
        <v>0.53027527432468036</v>
      </c>
    </row>
    <row r="60" spans="1:9" x14ac:dyDescent="0.25">
      <c r="A60">
        <v>12</v>
      </c>
      <c r="B60" t="s">
        <v>13</v>
      </c>
      <c r="E60" t="s">
        <v>119</v>
      </c>
      <c r="F60">
        <v>0.79100000000000004</v>
      </c>
      <c r="G60">
        <v>4.8462495175194069E-2</v>
      </c>
    </row>
    <row r="61" spans="1:9" x14ac:dyDescent="0.25">
      <c r="A61">
        <v>12</v>
      </c>
      <c r="B61" t="s">
        <v>13</v>
      </c>
      <c r="E61" t="s">
        <v>120</v>
      </c>
      <c r="F61">
        <v>8.6550999999999991</v>
      </c>
      <c r="G61">
        <v>0.53027527432468036</v>
      </c>
    </row>
    <row r="62" spans="1:9" x14ac:dyDescent="0.25">
      <c r="A62">
        <v>13</v>
      </c>
      <c r="B62" t="s">
        <v>13</v>
      </c>
      <c r="C62">
        <v>1</v>
      </c>
      <c r="D62">
        <v>5</v>
      </c>
      <c r="E62" t="s">
        <v>116</v>
      </c>
      <c r="F62">
        <v>0.60750000000000004</v>
      </c>
      <c r="G62">
        <v>8.6759686379800346E-2</v>
      </c>
      <c r="H62" t="s">
        <v>49</v>
      </c>
      <c r="I62">
        <f>G62+G63</f>
        <v>0.16250839034004083</v>
      </c>
    </row>
    <row r="63" spans="1:9" x14ac:dyDescent="0.25">
      <c r="A63">
        <v>13</v>
      </c>
      <c r="B63" t="s">
        <v>13</v>
      </c>
      <c r="E63" t="s">
        <v>118</v>
      </c>
      <c r="F63">
        <v>0.53039999999999998</v>
      </c>
      <c r="G63">
        <v>7.5748703960240499E-2</v>
      </c>
      <c r="H63" t="s">
        <v>123</v>
      </c>
      <c r="I63">
        <f>G64+G65</f>
        <v>0.13044658031162079</v>
      </c>
    </row>
    <row r="64" spans="1:9" x14ac:dyDescent="0.25">
      <c r="A64">
        <v>13</v>
      </c>
      <c r="B64" t="s">
        <v>13</v>
      </c>
      <c r="E64" t="s">
        <v>117</v>
      </c>
      <c r="F64">
        <v>0.65710000000000002</v>
      </c>
      <c r="G64">
        <v>9.384327558875194E-2</v>
      </c>
      <c r="H64" t="s">
        <v>70</v>
      </c>
      <c r="I64">
        <f>G66</f>
        <v>0.70704502934833835</v>
      </c>
    </row>
    <row r="65" spans="1:9" x14ac:dyDescent="0.25">
      <c r="A65">
        <v>13</v>
      </c>
      <c r="B65" t="s">
        <v>13</v>
      </c>
      <c r="E65" t="s">
        <v>119</v>
      </c>
      <c r="F65">
        <v>0.25629999999999997</v>
      </c>
      <c r="G65">
        <v>3.6603304722868844E-2</v>
      </c>
    </row>
    <row r="66" spans="1:9" x14ac:dyDescent="0.25">
      <c r="A66">
        <v>13</v>
      </c>
      <c r="B66" t="s">
        <v>13</v>
      </c>
      <c r="E66" t="s">
        <v>120</v>
      </c>
      <c r="F66">
        <v>4.9508000000000001</v>
      </c>
      <c r="G66">
        <v>0.70704502934833835</v>
      </c>
    </row>
    <row r="67" spans="1:9" x14ac:dyDescent="0.25">
      <c r="A67">
        <v>14</v>
      </c>
      <c r="B67" t="s">
        <v>11</v>
      </c>
      <c r="C67">
        <v>0</v>
      </c>
      <c r="D67">
        <v>4</v>
      </c>
      <c r="E67" t="s">
        <v>116</v>
      </c>
      <c r="G67">
        <v>0</v>
      </c>
      <c r="H67" t="s">
        <v>49</v>
      </c>
      <c r="I67">
        <f>G67+G68</f>
        <v>0</v>
      </c>
    </row>
    <row r="68" spans="1:9" x14ac:dyDescent="0.25">
      <c r="A68">
        <v>14</v>
      </c>
      <c r="B68" t="s">
        <v>11</v>
      </c>
      <c r="E68" t="s">
        <v>118</v>
      </c>
      <c r="G68">
        <v>0</v>
      </c>
      <c r="H68" t="s">
        <v>123</v>
      </c>
      <c r="I68">
        <f>G69+G70</f>
        <v>0.33696190004948046</v>
      </c>
    </row>
    <row r="69" spans="1:9" x14ac:dyDescent="0.25">
      <c r="A69">
        <v>14</v>
      </c>
      <c r="B69" t="s">
        <v>11</v>
      </c>
      <c r="E69" t="s">
        <v>117</v>
      </c>
      <c r="F69">
        <v>0.87660000000000005</v>
      </c>
      <c r="G69">
        <v>0.2409698169223157</v>
      </c>
      <c r="H69" t="s">
        <v>70</v>
      </c>
      <c r="I69">
        <f>G71</f>
        <v>0.66303809995051954</v>
      </c>
    </row>
    <row r="70" spans="1:9" x14ac:dyDescent="0.25">
      <c r="A70">
        <v>14</v>
      </c>
      <c r="B70" t="s">
        <v>11</v>
      </c>
      <c r="E70" t="s">
        <v>119</v>
      </c>
      <c r="F70">
        <v>0.34920000000000001</v>
      </c>
      <c r="G70">
        <v>9.5992083127164771E-2</v>
      </c>
    </row>
    <row r="71" spans="1:9" x14ac:dyDescent="0.25">
      <c r="A71">
        <v>14</v>
      </c>
      <c r="B71" t="s">
        <v>11</v>
      </c>
      <c r="E71" t="s">
        <v>120</v>
      </c>
      <c r="F71">
        <v>2.4119999999999999</v>
      </c>
      <c r="G71">
        <v>0.66303809995051954</v>
      </c>
    </row>
    <row r="72" spans="1:9" x14ac:dyDescent="0.25">
      <c r="A72">
        <v>15</v>
      </c>
      <c r="B72" t="s">
        <v>11</v>
      </c>
      <c r="C72">
        <v>0</v>
      </c>
      <c r="D72">
        <v>3</v>
      </c>
      <c r="E72" t="s">
        <v>116</v>
      </c>
      <c r="G72">
        <v>0</v>
      </c>
      <c r="H72" t="s">
        <v>49</v>
      </c>
      <c r="I72">
        <f>G72+G73</f>
        <v>0</v>
      </c>
    </row>
    <row r="73" spans="1:9" x14ac:dyDescent="0.25">
      <c r="A73">
        <v>15</v>
      </c>
      <c r="B73" t="s">
        <v>11</v>
      </c>
      <c r="E73" t="s">
        <v>118</v>
      </c>
      <c r="G73">
        <v>0</v>
      </c>
      <c r="H73" t="s">
        <v>123</v>
      </c>
      <c r="I73">
        <f>G74+G75</f>
        <v>0.15928925723613988</v>
      </c>
    </row>
    <row r="74" spans="1:9" x14ac:dyDescent="0.25">
      <c r="A74">
        <v>15</v>
      </c>
      <c r="B74" t="s">
        <v>11</v>
      </c>
      <c r="E74" t="s">
        <v>117</v>
      </c>
      <c r="F74">
        <v>0.3493</v>
      </c>
      <c r="G74">
        <v>0.10965655804608526</v>
      </c>
      <c r="H74" t="s">
        <v>70</v>
      </c>
      <c r="I74">
        <f>G76</f>
        <v>0.84071074276386004</v>
      </c>
    </row>
    <row r="75" spans="1:9" x14ac:dyDescent="0.25">
      <c r="A75">
        <v>15</v>
      </c>
      <c r="B75" t="s">
        <v>11</v>
      </c>
      <c r="E75" t="s">
        <v>119</v>
      </c>
      <c r="F75">
        <v>0.15809999999999999</v>
      </c>
      <c r="G75">
        <v>4.963269919005462E-2</v>
      </c>
    </row>
    <row r="76" spans="1:9" x14ac:dyDescent="0.25">
      <c r="A76">
        <v>15</v>
      </c>
      <c r="B76" t="s">
        <v>11</v>
      </c>
      <c r="E76" t="s">
        <v>120</v>
      </c>
      <c r="F76">
        <v>2.6779999999999999</v>
      </c>
      <c r="G76">
        <v>0.84071074276386004</v>
      </c>
    </row>
    <row r="77" spans="1:9" x14ac:dyDescent="0.25">
      <c r="A77">
        <v>16</v>
      </c>
      <c r="B77" t="s">
        <v>11</v>
      </c>
      <c r="C77">
        <v>1</v>
      </c>
      <c r="D77">
        <v>7</v>
      </c>
      <c r="E77" t="s">
        <v>116</v>
      </c>
      <c r="F77">
        <v>0.13919999999999999</v>
      </c>
      <c r="G77">
        <v>3.760231232610281E-2</v>
      </c>
      <c r="H77" t="s">
        <v>49</v>
      </c>
      <c r="I77">
        <f>G77+G78</f>
        <v>8.4524163267511276E-2</v>
      </c>
    </row>
    <row r="78" spans="1:9" x14ac:dyDescent="0.25">
      <c r="A78">
        <v>16</v>
      </c>
      <c r="B78" t="s">
        <v>11</v>
      </c>
      <c r="E78" t="s">
        <v>118</v>
      </c>
      <c r="F78">
        <v>0.17369999999999999</v>
      </c>
      <c r="G78">
        <v>4.6921850941408459E-2</v>
      </c>
      <c r="H78" t="s">
        <v>123</v>
      </c>
      <c r="I78">
        <f>G79+G80</f>
        <v>0.13984710554039814</v>
      </c>
    </row>
    <row r="79" spans="1:9" x14ac:dyDescent="0.25">
      <c r="A79">
        <v>16</v>
      </c>
      <c r="B79" t="s">
        <v>11</v>
      </c>
      <c r="E79" t="s">
        <v>117</v>
      </c>
      <c r="F79">
        <v>0.3659</v>
      </c>
      <c r="G79">
        <v>9.8841135633053287E-2</v>
      </c>
      <c r="H79" t="s">
        <v>70</v>
      </c>
      <c r="I79">
        <f>G81</f>
        <v>0.77562873119209053</v>
      </c>
    </row>
    <row r="80" spans="1:9" x14ac:dyDescent="0.25">
      <c r="A80">
        <v>16</v>
      </c>
      <c r="B80" t="s">
        <v>11</v>
      </c>
      <c r="E80" t="s">
        <v>119</v>
      </c>
      <c r="F80">
        <v>0.15179999999999999</v>
      </c>
      <c r="G80">
        <v>4.1005969907344869E-2</v>
      </c>
    </row>
    <row r="81" spans="1:9" x14ac:dyDescent="0.25">
      <c r="A81">
        <v>16</v>
      </c>
      <c r="B81" t="s">
        <v>11</v>
      </c>
      <c r="E81" t="s">
        <v>120</v>
      </c>
      <c r="F81">
        <v>2.8713000000000002</v>
      </c>
      <c r="G81">
        <v>0.77562873119209053</v>
      </c>
    </row>
    <row r="82" spans="1:9" x14ac:dyDescent="0.25">
      <c r="A82">
        <v>17</v>
      </c>
      <c r="B82" t="s">
        <v>11</v>
      </c>
      <c r="C82">
        <v>1</v>
      </c>
      <c r="D82">
        <v>4</v>
      </c>
      <c r="E82" t="s">
        <v>116</v>
      </c>
      <c r="F82">
        <v>0.26219999999999999</v>
      </c>
      <c r="G82">
        <v>4.4210632808943294E-2</v>
      </c>
      <c r="H82" t="s">
        <v>49</v>
      </c>
      <c r="I82">
        <f>G82+G83</f>
        <v>8.3565177803631957E-2</v>
      </c>
    </row>
    <row r="83" spans="1:9" x14ac:dyDescent="0.25">
      <c r="A83">
        <v>17</v>
      </c>
      <c r="B83" t="s">
        <v>11</v>
      </c>
      <c r="E83" t="s">
        <v>118</v>
      </c>
      <c r="F83">
        <v>0.2334</v>
      </c>
      <c r="G83">
        <v>3.9354544994688656E-2</v>
      </c>
      <c r="H83" t="s">
        <v>123</v>
      </c>
      <c r="I83">
        <f>G84+G85</f>
        <v>0.14215859847910028</v>
      </c>
    </row>
    <row r="84" spans="1:9" x14ac:dyDescent="0.25">
      <c r="A84">
        <v>17</v>
      </c>
      <c r="B84" t="s">
        <v>11</v>
      </c>
      <c r="E84" t="s">
        <v>117</v>
      </c>
      <c r="F84">
        <v>0.56030000000000002</v>
      </c>
      <c r="G84">
        <v>9.4474513969683177E-2</v>
      </c>
      <c r="H84" t="s">
        <v>70</v>
      </c>
      <c r="I84">
        <f>G86</f>
        <v>0.77427622371726779</v>
      </c>
    </row>
    <row r="85" spans="1:9" x14ac:dyDescent="0.25">
      <c r="A85">
        <v>17</v>
      </c>
      <c r="B85" t="s">
        <v>11</v>
      </c>
      <c r="E85" t="s">
        <v>119</v>
      </c>
      <c r="F85">
        <v>0.2828</v>
      </c>
      <c r="G85">
        <v>4.76840845094171E-2</v>
      </c>
    </row>
    <row r="86" spans="1:9" x14ac:dyDescent="0.25">
      <c r="A86">
        <v>17</v>
      </c>
      <c r="B86" t="s">
        <v>11</v>
      </c>
      <c r="E86" t="s">
        <v>120</v>
      </c>
      <c r="F86">
        <v>4.5919999999999996</v>
      </c>
      <c r="G86">
        <v>0.77427622371726779</v>
      </c>
    </row>
    <row r="87" spans="1:9" x14ac:dyDescent="0.25">
      <c r="A87">
        <v>18</v>
      </c>
      <c r="B87" t="s">
        <v>11</v>
      </c>
      <c r="C87">
        <v>0</v>
      </c>
      <c r="D87">
        <v>3</v>
      </c>
      <c r="E87" t="s">
        <v>116</v>
      </c>
      <c r="G87">
        <v>0</v>
      </c>
      <c r="H87" t="s">
        <v>49</v>
      </c>
      <c r="I87">
        <f>G87+G88</f>
        <v>0</v>
      </c>
    </row>
    <row r="88" spans="1:9" x14ac:dyDescent="0.25">
      <c r="A88">
        <v>18</v>
      </c>
      <c r="B88" t="s">
        <v>11</v>
      </c>
      <c r="E88" t="s">
        <v>118</v>
      </c>
      <c r="G88">
        <v>0</v>
      </c>
      <c r="H88" t="s">
        <v>123</v>
      </c>
      <c r="I88">
        <f>G89+G90</f>
        <v>0.29654809513786573</v>
      </c>
    </row>
    <row r="89" spans="1:9" x14ac:dyDescent="0.25">
      <c r="A89">
        <v>18</v>
      </c>
      <c r="B89" t="s">
        <v>11</v>
      </c>
      <c r="E89" t="s">
        <v>117</v>
      </c>
      <c r="F89">
        <v>0.93169999999999997</v>
      </c>
      <c r="G89">
        <v>0.1961060829299095</v>
      </c>
      <c r="H89" t="s">
        <v>70</v>
      </c>
      <c r="I89">
        <f>G91</f>
        <v>0.70345190486213438</v>
      </c>
    </row>
    <row r="90" spans="1:9" x14ac:dyDescent="0.25">
      <c r="A90">
        <v>18</v>
      </c>
      <c r="B90" t="s">
        <v>11</v>
      </c>
      <c r="E90" t="s">
        <v>119</v>
      </c>
      <c r="F90">
        <v>0.47720000000000001</v>
      </c>
      <c r="G90">
        <v>0.10044201220795623</v>
      </c>
    </row>
    <row r="91" spans="1:9" x14ac:dyDescent="0.25">
      <c r="A91">
        <v>18</v>
      </c>
      <c r="B91" t="s">
        <v>11</v>
      </c>
      <c r="E91" t="s">
        <v>120</v>
      </c>
      <c r="F91">
        <v>3.3420999999999998</v>
      </c>
      <c r="G91">
        <v>0.70345190486213438</v>
      </c>
    </row>
    <row r="92" spans="1:9" x14ac:dyDescent="0.25">
      <c r="A92">
        <v>19</v>
      </c>
      <c r="B92" t="s">
        <v>13</v>
      </c>
      <c r="C92">
        <v>2</v>
      </c>
      <c r="D92">
        <v>2</v>
      </c>
      <c r="E92" t="s">
        <v>116</v>
      </c>
      <c r="F92">
        <v>1.0045999999999999</v>
      </c>
      <c r="G92">
        <v>0.15058985774459982</v>
      </c>
      <c r="H92" t="s">
        <v>49</v>
      </c>
      <c r="I92">
        <f>G92+G93</f>
        <v>0.2880634378138538</v>
      </c>
    </row>
    <row r="93" spans="1:9" x14ac:dyDescent="0.25">
      <c r="A93">
        <v>19</v>
      </c>
      <c r="B93" t="s">
        <v>13</v>
      </c>
      <c r="E93" t="s">
        <v>118</v>
      </c>
      <c r="F93">
        <v>0.91710000000000003</v>
      </c>
      <c r="G93">
        <v>0.13747358006925395</v>
      </c>
      <c r="H93" t="s">
        <v>123</v>
      </c>
      <c r="I93">
        <f>G94+G95</f>
        <v>8.9760309394252821E-2</v>
      </c>
    </row>
    <row r="94" spans="1:9" x14ac:dyDescent="0.25">
      <c r="A94">
        <v>19</v>
      </c>
      <c r="B94" t="s">
        <v>13</v>
      </c>
      <c r="E94" t="s">
        <v>117</v>
      </c>
      <c r="F94">
        <v>0.38490000000000002</v>
      </c>
      <c r="G94">
        <v>5.7696631739892972E-2</v>
      </c>
      <c r="H94" t="s">
        <v>70</v>
      </c>
      <c r="I94">
        <f>G96</f>
        <v>0.62217625279189337</v>
      </c>
    </row>
    <row r="95" spans="1:9" x14ac:dyDescent="0.25">
      <c r="A95">
        <v>19</v>
      </c>
      <c r="B95" t="s">
        <v>13</v>
      </c>
      <c r="E95" t="s">
        <v>119</v>
      </c>
      <c r="F95">
        <v>0.21390000000000001</v>
      </c>
      <c r="G95">
        <v>3.206367765435985E-2</v>
      </c>
    </row>
    <row r="96" spans="1:9" x14ac:dyDescent="0.25">
      <c r="A96">
        <v>19</v>
      </c>
      <c r="B96" t="s">
        <v>13</v>
      </c>
      <c r="E96" t="s">
        <v>120</v>
      </c>
      <c r="F96">
        <v>4.1505999999999998</v>
      </c>
      <c r="G96">
        <v>0.62217625279189337</v>
      </c>
    </row>
    <row r="97" spans="1:9" x14ac:dyDescent="0.25">
      <c r="A97">
        <v>20</v>
      </c>
      <c r="B97" t="s">
        <v>13</v>
      </c>
      <c r="C97">
        <v>1</v>
      </c>
      <c r="D97">
        <v>3</v>
      </c>
      <c r="E97" t="s">
        <v>116</v>
      </c>
      <c r="F97">
        <v>0.223</v>
      </c>
      <c r="G97">
        <v>6.0216563605432989E-2</v>
      </c>
      <c r="H97" t="s">
        <v>49</v>
      </c>
      <c r="I97">
        <f>G97+G98</f>
        <v>0.1144384737936435</v>
      </c>
    </row>
    <row r="98" spans="1:9" x14ac:dyDescent="0.25">
      <c r="A98">
        <v>20</v>
      </c>
      <c r="B98" t="s">
        <v>13</v>
      </c>
      <c r="E98" t="s">
        <v>118</v>
      </c>
      <c r="F98">
        <v>0.20080000000000001</v>
      </c>
      <c r="G98">
        <v>5.4221910188210515E-2</v>
      </c>
      <c r="H98" t="s">
        <v>123</v>
      </c>
      <c r="I98">
        <f>G99+G100</f>
        <v>0.19722949801528367</v>
      </c>
    </row>
    <row r="99" spans="1:9" x14ac:dyDescent="0.25">
      <c r="A99">
        <v>20</v>
      </c>
      <c r="B99" t="s">
        <v>13</v>
      </c>
      <c r="E99" t="s">
        <v>117</v>
      </c>
      <c r="F99">
        <v>0.49869999999999998</v>
      </c>
      <c r="G99">
        <v>0.13466367834093915</v>
      </c>
      <c r="H99" t="s">
        <v>70</v>
      </c>
      <c r="I99">
        <f>G101</f>
        <v>0.68833202819107286</v>
      </c>
    </row>
    <row r="100" spans="1:9" x14ac:dyDescent="0.25">
      <c r="A100">
        <v>20</v>
      </c>
      <c r="B100" t="s">
        <v>13</v>
      </c>
      <c r="E100" t="s">
        <v>119</v>
      </c>
      <c r="F100">
        <v>0.23169999999999999</v>
      </c>
      <c r="G100">
        <v>6.2565819674344506E-2</v>
      </c>
    </row>
    <row r="101" spans="1:9" x14ac:dyDescent="0.25">
      <c r="A101">
        <v>20</v>
      </c>
      <c r="B101" t="s">
        <v>13</v>
      </c>
      <c r="E101" t="s">
        <v>120</v>
      </c>
      <c r="F101">
        <v>2.5491000000000001</v>
      </c>
      <c r="G101">
        <v>0.68833202819107286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94A1-1868-4F39-A2CA-B9737FB5FF72}">
  <dimension ref="A1:D41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t="s">
        <v>108</v>
      </c>
      <c r="B1" t="s">
        <v>58</v>
      </c>
      <c r="C1" t="s">
        <v>110</v>
      </c>
      <c r="D1" t="s">
        <v>109</v>
      </c>
    </row>
    <row r="2" spans="1:4" x14ac:dyDescent="0.25">
      <c r="A2">
        <v>1</v>
      </c>
      <c r="B2" t="s">
        <v>113</v>
      </c>
      <c r="C2" t="s">
        <v>111</v>
      </c>
      <c r="D2">
        <v>79.979467603637985</v>
      </c>
    </row>
    <row r="3" spans="1:4" x14ac:dyDescent="0.25">
      <c r="A3">
        <v>1</v>
      </c>
      <c r="B3" t="s">
        <v>113</v>
      </c>
      <c r="C3" t="s">
        <v>112</v>
      </c>
      <c r="D3">
        <v>169.66312376148446</v>
      </c>
    </row>
    <row r="4" spans="1:4" x14ac:dyDescent="0.25">
      <c r="A4">
        <v>2</v>
      </c>
      <c r="B4" t="s">
        <v>113</v>
      </c>
      <c r="C4" t="s">
        <v>111</v>
      </c>
      <c r="D4">
        <v>71.686324300845328</v>
      </c>
    </row>
    <row r="5" spans="1:4" x14ac:dyDescent="0.25">
      <c r="A5">
        <v>2</v>
      </c>
      <c r="B5" t="s">
        <v>113</v>
      </c>
      <c r="C5" t="s">
        <v>112</v>
      </c>
      <c r="D5">
        <v>154.88227560654954</v>
      </c>
    </row>
    <row r="6" spans="1:4" x14ac:dyDescent="0.25">
      <c r="A6">
        <v>3</v>
      </c>
      <c r="B6" t="s">
        <v>113</v>
      </c>
      <c r="C6" t="s">
        <v>111</v>
      </c>
      <c r="D6">
        <v>70.865555502185501</v>
      </c>
    </row>
    <row r="7" spans="1:4" x14ac:dyDescent="0.25">
      <c r="A7">
        <v>3</v>
      </c>
      <c r="B7" t="s">
        <v>113</v>
      </c>
      <c r="C7" t="s">
        <v>112</v>
      </c>
      <c r="D7">
        <v>162.82995702885205</v>
      </c>
    </row>
    <row r="8" spans="1:4" x14ac:dyDescent="0.25">
      <c r="A8">
        <v>4</v>
      </c>
      <c r="B8" t="s">
        <v>113</v>
      </c>
      <c r="C8" t="s">
        <v>111</v>
      </c>
      <c r="D8">
        <v>71.607940899279484</v>
      </c>
    </row>
    <row r="9" spans="1:4" x14ac:dyDescent="0.25">
      <c r="A9">
        <v>4</v>
      </c>
      <c r="B9" t="s">
        <v>113</v>
      </c>
      <c r="C9" t="s">
        <v>112</v>
      </c>
      <c r="D9">
        <v>165.4559309118618</v>
      </c>
    </row>
    <row r="10" spans="1:4" x14ac:dyDescent="0.25">
      <c r="A10">
        <v>5</v>
      </c>
      <c r="B10" t="s">
        <v>113</v>
      </c>
      <c r="C10" t="s">
        <v>111</v>
      </c>
      <c r="D10">
        <v>78.299680175664705</v>
      </c>
    </row>
    <row r="11" spans="1:4" x14ac:dyDescent="0.25">
      <c r="A11">
        <v>5</v>
      </c>
      <c r="B11" t="s">
        <v>113</v>
      </c>
      <c r="C11" t="s">
        <v>112</v>
      </c>
      <c r="D11">
        <v>116.4486921529175</v>
      </c>
    </row>
    <row r="12" spans="1:4" x14ac:dyDescent="0.25">
      <c r="A12">
        <v>6</v>
      </c>
      <c r="B12" t="s">
        <v>114</v>
      </c>
      <c r="C12" t="s">
        <v>111</v>
      </c>
      <c r="D12">
        <v>197.65569258995004</v>
      </c>
    </row>
    <row r="13" spans="1:4" x14ac:dyDescent="0.25">
      <c r="A13">
        <v>6</v>
      </c>
      <c r="B13" t="s">
        <v>114</v>
      </c>
      <c r="C13" t="s">
        <v>112</v>
      </c>
      <c r="D13">
        <v>257.43500866551125</v>
      </c>
    </row>
    <row r="14" spans="1:4" x14ac:dyDescent="0.25">
      <c r="A14">
        <v>7</v>
      </c>
      <c r="B14" t="s">
        <v>114</v>
      </c>
      <c r="C14" t="s">
        <v>111</v>
      </c>
      <c r="D14">
        <v>178.3378016085791</v>
      </c>
    </row>
    <row r="15" spans="1:4" x14ac:dyDescent="0.25">
      <c r="A15">
        <v>7</v>
      </c>
      <c r="B15" t="s">
        <v>114</v>
      </c>
      <c r="C15" t="s">
        <v>112</v>
      </c>
      <c r="D15">
        <v>298.18181818181813</v>
      </c>
    </row>
    <row r="16" spans="1:4" x14ac:dyDescent="0.25">
      <c r="A16">
        <v>8</v>
      </c>
      <c r="B16" t="s">
        <v>114</v>
      </c>
      <c r="C16" t="s">
        <v>111</v>
      </c>
      <c r="D16">
        <v>164.00316455696202</v>
      </c>
    </row>
    <row r="17" spans="1:4" x14ac:dyDescent="0.25">
      <c r="A17">
        <v>8</v>
      </c>
      <c r="B17" t="s">
        <v>114</v>
      </c>
      <c r="C17" t="s">
        <v>112</v>
      </c>
      <c r="D17">
        <v>218.04988662131521</v>
      </c>
    </row>
    <row r="18" spans="1:4" x14ac:dyDescent="0.25">
      <c r="A18">
        <v>9</v>
      </c>
      <c r="B18" t="s">
        <v>114</v>
      </c>
      <c r="C18" t="s">
        <v>111</v>
      </c>
      <c r="D18">
        <v>167.13304502671076</v>
      </c>
    </row>
    <row r="19" spans="1:4" x14ac:dyDescent="0.25">
      <c r="A19">
        <v>9</v>
      </c>
      <c r="B19" t="s">
        <v>114</v>
      </c>
      <c r="C19" t="s">
        <v>112</v>
      </c>
      <c r="D19">
        <v>232.27426002248035</v>
      </c>
    </row>
    <row r="20" spans="1:4" x14ac:dyDescent="0.25">
      <c r="A20">
        <v>10</v>
      </c>
      <c r="B20" t="s">
        <v>114</v>
      </c>
      <c r="C20" t="s">
        <v>111</v>
      </c>
      <c r="D20">
        <v>134.11651882042673</v>
      </c>
    </row>
    <row r="21" spans="1:4" x14ac:dyDescent="0.25">
      <c r="A21">
        <v>10</v>
      </c>
      <c r="B21" t="s">
        <v>114</v>
      </c>
      <c r="C21" t="s">
        <v>112</v>
      </c>
      <c r="D21">
        <v>230.12040393578459</v>
      </c>
    </row>
    <row r="22" spans="1:4" x14ac:dyDescent="0.25">
      <c r="A22">
        <v>11</v>
      </c>
      <c r="B22" t="s">
        <v>113</v>
      </c>
      <c r="C22" t="s">
        <v>111</v>
      </c>
      <c r="D22">
        <v>112.59079903147699</v>
      </c>
    </row>
    <row r="23" spans="1:4" x14ac:dyDescent="0.25">
      <c r="A23">
        <v>11</v>
      </c>
      <c r="B23" t="s">
        <v>113</v>
      </c>
      <c r="C23" t="s">
        <v>112</v>
      </c>
      <c r="D23">
        <v>208.91557223264539</v>
      </c>
    </row>
    <row r="24" spans="1:4" x14ac:dyDescent="0.25">
      <c r="A24">
        <v>12</v>
      </c>
      <c r="B24" t="s">
        <v>113</v>
      </c>
      <c r="C24" t="s">
        <v>111</v>
      </c>
      <c r="D24">
        <v>97.165348223980132</v>
      </c>
    </row>
    <row r="25" spans="1:4" x14ac:dyDescent="0.25">
      <c r="A25">
        <v>12</v>
      </c>
      <c r="B25" t="s">
        <v>113</v>
      </c>
      <c r="C25" t="s">
        <v>112</v>
      </c>
      <c r="D25">
        <v>178.6465805834529</v>
      </c>
    </row>
    <row r="26" spans="1:4" x14ac:dyDescent="0.25">
      <c r="A26">
        <v>13</v>
      </c>
      <c r="B26" t="s">
        <v>113</v>
      </c>
      <c r="C26" t="s">
        <v>111</v>
      </c>
      <c r="D26">
        <v>88.69847965550575</v>
      </c>
    </row>
    <row r="27" spans="1:4" x14ac:dyDescent="0.25">
      <c r="A27">
        <v>13</v>
      </c>
      <c r="B27" t="s">
        <v>113</v>
      </c>
      <c r="C27" t="s">
        <v>112</v>
      </c>
      <c r="D27">
        <v>190.47514779943069</v>
      </c>
    </row>
    <row r="28" spans="1:4" x14ac:dyDescent="0.25">
      <c r="A28">
        <v>14</v>
      </c>
      <c r="B28" t="s">
        <v>114</v>
      </c>
      <c r="C28" t="s">
        <v>111</v>
      </c>
    </row>
    <row r="29" spans="1:4" x14ac:dyDescent="0.25">
      <c r="A29">
        <v>14</v>
      </c>
      <c r="B29" t="s">
        <v>114</v>
      </c>
      <c r="C29" t="s">
        <v>112</v>
      </c>
      <c r="D29">
        <v>244.3954968184043</v>
      </c>
    </row>
    <row r="30" spans="1:4" x14ac:dyDescent="0.25">
      <c r="A30">
        <v>15</v>
      </c>
      <c r="B30" t="s">
        <v>114</v>
      </c>
      <c r="C30" t="s">
        <v>111</v>
      </c>
    </row>
    <row r="31" spans="1:4" x14ac:dyDescent="0.25">
      <c r="A31">
        <v>15</v>
      </c>
      <c r="B31" t="s">
        <v>114</v>
      </c>
      <c r="C31" t="s">
        <v>112</v>
      </c>
      <c r="D31">
        <v>307.17382735514394</v>
      </c>
    </row>
    <row r="32" spans="1:4" x14ac:dyDescent="0.25">
      <c r="A32">
        <v>16</v>
      </c>
      <c r="B32" t="s">
        <v>114</v>
      </c>
      <c r="C32" t="s">
        <v>111</v>
      </c>
      <c r="D32">
        <v>127.38894215404284</v>
      </c>
    </row>
    <row r="33" spans="1:4" x14ac:dyDescent="0.25">
      <c r="A33">
        <v>16</v>
      </c>
      <c r="B33" t="s">
        <v>114</v>
      </c>
      <c r="C33" t="s">
        <v>112</v>
      </c>
      <c r="D33">
        <v>275.98995557272548</v>
      </c>
    </row>
    <row r="34" spans="1:4" x14ac:dyDescent="0.25">
      <c r="A34">
        <v>17</v>
      </c>
      <c r="B34" t="s">
        <v>114</v>
      </c>
      <c r="C34" t="s">
        <v>111</v>
      </c>
      <c r="D34">
        <v>157.12267958030671</v>
      </c>
    </row>
    <row r="35" spans="1:4" x14ac:dyDescent="0.25">
      <c r="A35">
        <v>17</v>
      </c>
      <c r="B35" t="s">
        <v>114</v>
      </c>
      <c r="C35" t="s">
        <v>112</v>
      </c>
      <c r="D35">
        <v>245.85458427232834</v>
      </c>
    </row>
    <row r="36" spans="1:4" x14ac:dyDescent="0.25">
      <c r="A36">
        <v>18</v>
      </c>
      <c r="B36" t="s">
        <v>114</v>
      </c>
      <c r="C36" t="s">
        <v>111</v>
      </c>
    </row>
    <row r="37" spans="1:4" x14ac:dyDescent="0.25">
      <c r="A37">
        <v>18</v>
      </c>
      <c r="B37" t="s">
        <v>114</v>
      </c>
      <c r="C37" t="s">
        <v>112</v>
      </c>
      <c r="D37">
        <v>238.92398324934345</v>
      </c>
    </row>
    <row r="38" spans="1:4" x14ac:dyDescent="0.25">
      <c r="A38">
        <v>19</v>
      </c>
      <c r="B38" t="s">
        <v>113</v>
      </c>
      <c r="C38" t="s">
        <v>111</v>
      </c>
      <c r="D38">
        <v>125.85211011083936</v>
      </c>
    </row>
    <row r="39" spans="1:4" x14ac:dyDescent="0.25">
      <c r="A39">
        <v>19</v>
      </c>
      <c r="B39" t="s">
        <v>113</v>
      </c>
      <c r="C39" t="s">
        <v>112</v>
      </c>
      <c r="D39">
        <v>218.03607214428857</v>
      </c>
    </row>
    <row r="40" spans="1:4" x14ac:dyDescent="0.25">
      <c r="A40">
        <v>20</v>
      </c>
      <c r="B40" t="s">
        <v>113</v>
      </c>
      <c r="C40" t="s">
        <v>111</v>
      </c>
      <c r="D40">
        <v>164.11042944785274</v>
      </c>
    </row>
    <row r="41" spans="1:4" x14ac:dyDescent="0.25">
      <c r="A41">
        <v>20</v>
      </c>
      <c r="B41" t="s">
        <v>113</v>
      </c>
      <c r="C41" t="s">
        <v>112</v>
      </c>
      <c r="D41">
        <v>218.56516976998904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hab pref with water</vt:lpstr>
      <vt:lpstr>light</vt:lpstr>
      <vt:lpstr>hab pref for r</vt:lpstr>
      <vt:lpstr>hab pref raw</vt:lpstr>
      <vt:lpstr>biomass</vt:lpstr>
      <vt:lpstr>key</vt:lpstr>
      <vt:lpstr>cristata</vt:lpstr>
      <vt:lpstr>cris R1</vt:lpstr>
      <vt:lpstr>cris 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Harrington</dc:creator>
  <cp:lastModifiedBy>Aidan Harrington</cp:lastModifiedBy>
  <dcterms:created xsi:type="dcterms:W3CDTF">2015-06-05T18:17:20Z</dcterms:created>
  <dcterms:modified xsi:type="dcterms:W3CDTF">2023-02-16T16:48:30Z</dcterms:modified>
</cp:coreProperties>
</file>