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fstemning" sheetId="1" r:id="rId4"/>
  </sheets>
  <definedNames/>
  <calcPr/>
</workbook>
</file>

<file path=xl/sharedStrings.xml><?xml version="1.0" encoding="utf-8"?>
<sst xmlns="http://schemas.openxmlformats.org/spreadsheetml/2006/main" count="320" uniqueCount="180">
  <si>
    <t>Tekst</t>
  </si>
  <si>
    <t>Beløb</t>
  </si>
  <si>
    <t>Index</t>
  </si>
  <si>
    <t>Indtægter</t>
  </si>
  <si>
    <t>Sponsor</t>
  </si>
  <si>
    <t>FU-VALGTILSK.ADSL</t>
  </si>
  <si>
    <t xml:space="preserve">Tilskud </t>
  </si>
  <si>
    <t>OVERFØRSEL</t>
  </si>
  <si>
    <t>Tilskud fra Valg</t>
  </si>
  <si>
    <t>AAU Valg</t>
  </si>
  <si>
    <t>FRA IT - DAY</t>
  </si>
  <si>
    <t>Indtægt 4</t>
  </si>
  <si>
    <t>RETURNERING AF OVERFØRSEL</t>
  </si>
  <si>
    <t>FAKTURA NR 2</t>
  </si>
  <si>
    <t xml:space="preserve">Salg </t>
  </si>
  <si>
    <t>Refusion - sauna</t>
  </si>
  <si>
    <t>Placeholder</t>
  </si>
  <si>
    <t>xx</t>
  </si>
  <si>
    <t>FRA JAKOB TOPHOLT JE</t>
  </si>
  <si>
    <t>Tilbagebetalingen</t>
  </si>
  <si>
    <t>Godtgørelse</t>
  </si>
  <si>
    <t>Samlede beløb for kategorier</t>
  </si>
  <si>
    <t>Pizza / snacks</t>
  </si>
  <si>
    <t>Egen begivenhed</t>
  </si>
  <si>
    <t>Sponsorater</t>
  </si>
  <si>
    <t>Ting til de studerende</t>
  </si>
  <si>
    <t>ADSL-RUN2</t>
  </si>
  <si>
    <t>It-Minds</t>
  </si>
  <si>
    <t>Valgfinansiering</t>
  </si>
  <si>
    <t>Brætspilsaften sponsorat Prosa</t>
  </si>
  <si>
    <t>Prosa</t>
  </si>
  <si>
    <t>Forkæling af bestyrelsen</t>
  </si>
  <si>
    <t>IT-DAY Brætspilsaften</t>
  </si>
  <si>
    <t>IT-DAY</t>
  </si>
  <si>
    <t>Andenparts</t>
  </si>
  <si>
    <t>ADSL-Run 3</t>
  </si>
  <si>
    <t>Cego</t>
  </si>
  <si>
    <t>Andet</t>
  </si>
  <si>
    <t>Gebyrer</t>
  </si>
  <si>
    <t>Bruttofortjeneste</t>
  </si>
  <si>
    <t>Realiserede Udgifter</t>
  </si>
  <si>
    <t>kategori</t>
  </si>
  <si>
    <t>Udlægger</t>
  </si>
  <si>
    <t>Gebyr ovf stand</t>
  </si>
  <si>
    <t>Pizza Til Generelforsamling</t>
  </si>
  <si>
    <t>Jakob Topholt</t>
  </si>
  <si>
    <t>Bodylab Gavekort Til ADSL-RUN 2</t>
  </si>
  <si>
    <t>ADSL</t>
  </si>
  <si>
    <t>Kilstermærker ADSL</t>
  </si>
  <si>
    <t>ADSL RUN Trøjer</t>
  </si>
  <si>
    <t>Gebyr straksovf</t>
  </si>
  <si>
    <t>ADSL Merchandise Hoodies</t>
  </si>
  <si>
    <t>DK FOETEX AALBORG OES</t>
  </si>
  <si>
    <t>Pizza til Brætspilsaften oktober</t>
  </si>
  <si>
    <t>16 Servietter kage</t>
  </si>
  <si>
    <t>Eksta Pizza Oktober</t>
  </si>
  <si>
    <t>Pebernødder</t>
  </si>
  <si>
    <t>Oliver Nielsen</t>
  </si>
  <si>
    <t>42 kage bstyrelsesmøde</t>
  </si>
  <si>
    <t>Kbh Halloween aften</t>
  </si>
  <si>
    <t>Andenparts begivenhed</t>
  </si>
  <si>
    <t>Stefan Profft</t>
  </si>
  <si>
    <t>34 Magic Snack Marts</t>
  </si>
  <si>
    <t>Kbh Julefrokost</t>
  </si>
  <si>
    <t>FOETEX AALBORG OES</t>
  </si>
  <si>
    <t>Vinterbadning 10:00-11:00</t>
  </si>
  <si>
    <t>Fejl, tilbagebetalt</t>
  </si>
  <si>
    <t>FixD Julefrokost</t>
  </si>
  <si>
    <t>FixD</t>
  </si>
  <si>
    <t>PUNKTUM DK</t>
  </si>
  <si>
    <t>F-Klubben Fjulefrokost</t>
  </si>
  <si>
    <t>F-Klubben</t>
  </si>
  <si>
    <t>Snacks MTG aften</t>
  </si>
  <si>
    <t>Snacks brætspilsaften Oktober</t>
  </si>
  <si>
    <t>Bilag 8 Pebernødder</t>
  </si>
  <si>
    <t>Servietter til kage</t>
  </si>
  <si>
    <t>Arthur August</t>
  </si>
  <si>
    <t>Valgkage</t>
  </si>
  <si>
    <t>Snacks Brætspilsaften November</t>
  </si>
  <si>
    <t>Bilag 07 2 vegetarpizzaer bræ</t>
  </si>
  <si>
    <t>Udlæg Pizza Brætspilsaften November</t>
  </si>
  <si>
    <t>Nikolaj Rossander</t>
  </si>
  <si>
    <t>Gave t kristisk revi</t>
  </si>
  <si>
    <t>Kage til bestyrelsesmøde december</t>
  </si>
  <si>
    <t>Gebyr</t>
  </si>
  <si>
    <t>Julesmåkager</t>
  </si>
  <si>
    <t>Alexander Winther</t>
  </si>
  <si>
    <t>Kontogebyr</t>
  </si>
  <si>
    <t>Fryseposer til Julesmåkager</t>
  </si>
  <si>
    <t>Snacks til semesterstart</t>
  </si>
  <si>
    <t>Sanya Bestyrelsesmiddag</t>
  </si>
  <si>
    <t>Spilforsyningen brætspil</t>
  </si>
  <si>
    <t>Amazon Sæler</t>
  </si>
  <si>
    <t>FixD karaoke aften</t>
  </si>
  <si>
    <t>21 Julesmåkager</t>
  </si>
  <si>
    <t>Supercomputerklub AAU</t>
  </si>
  <si>
    <t>Anders Aaen</t>
  </si>
  <si>
    <t>41 ADSL-Sprint gavekort</t>
  </si>
  <si>
    <t>Pizza til Brætspilsaften Februar</t>
  </si>
  <si>
    <t>Halloween Kbh. event</t>
  </si>
  <si>
    <t>Snacks til brætspilsaften Februar</t>
  </si>
  <si>
    <t>BODYLAB.DK</t>
  </si>
  <si>
    <t>Magic Aften Snacks Februar</t>
  </si>
  <si>
    <t>Snacks til SemesterS</t>
  </si>
  <si>
    <t>Snacks til brætspilsaften Marts</t>
  </si>
  <si>
    <t>Pizza til Brætsppilsaften marts</t>
  </si>
  <si>
    <t>19 udlæg pizza bræts</t>
  </si>
  <si>
    <t>Magic Aften Snacks Marts</t>
  </si>
  <si>
    <t>48 DVML studiestart</t>
  </si>
  <si>
    <t>Påskefrokost Kbh</t>
  </si>
  <si>
    <t>Stefan profft</t>
  </si>
  <si>
    <t>STICKERMULE.COM</t>
  </si>
  <si>
    <t>Datalogi Hyttetur Studiestart</t>
  </si>
  <si>
    <t>Datalogi studiestart</t>
  </si>
  <si>
    <t>AMZN Mktp DE*1Q7A44ET4</t>
  </si>
  <si>
    <t>ADSL holder et legat for supercomputerklubben på en separat konto</t>
  </si>
  <si>
    <t>AALBORG CABLE PARK</t>
  </si>
  <si>
    <t>magic Aften Snacks April</t>
  </si>
  <si>
    <t>Rente</t>
  </si>
  <si>
    <t>Pizza til Brætsppilsaften April</t>
  </si>
  <si>
    <t>Snacks til Brætspilsaften April</t>
  </si>
  <si>
    <t xml:space="preserve">Pizza / snacks </t>
  </si>
  <si>
    <t>Gavekort til ADSL-Sprint 3</t>
  </si>
  <si>
    <t>40 Snacks Brætspilsaften</t>
  </si>
  <si>
    <t>kage til bestyrelsesmøde Maj</t>
  </si>
  <si>
    <t>Forkæling af bestyrelse</t>
  </si>
  <si>
    <t>Netbank Abonnement</t>
  </si>
  <si>
    <t>FixD bowling</t>
  </si>
  <si>
    <t>andenparts begivenhed</t>
  </si>
  <si>
    <t>SW Julefrokost Kbh</t>
  </si>
  <si>
    <t>ADSL Sprint 23F</t>
  </si>
  <si>
    <t>dimission aau</t>
  </si>
  <si>
    <t>AAU</t>
  </si>
  <si>
    <t>36 Datalogi Hyttetur</t>
  </si>
  <si>
    <t>Gave til Kritisk Revisor</t>
  </si>
  <si>
    <t>Simon Sletten</t>
  </si>
  <si>
    <t>01 Pizza Til</t>
  </si>
  <si>
    <t>Hosting</t>
  </si>
  <si>
    <t>57 Indkøb af Brætspil</t>
  </si>
  <si>
    <t>DVML studiestart</t>
  </si>
  <si>
    <t>Sandra Søborg Pedersen</t>
  </si>
  <si>
    <t>DK SANYA</t>
  </si>
  <si>
    <t>Kbh Brætspilsaften</t>
  </si>
  <si>
    <t>Andenpartsbegivenhed</t>
  </si>
  <si>
    <t>Marie Louise</t>
  </si>
  <si>
    <t>43 FixD bowling</t>
  </si>
  <si>
    <t>DAT Brætspilsaften</t>
  </si>
  <si>
    <t>12 FixD Julefrokost</t>
  </si>
  <si>
    <t>primo Brætspil</t>
  </si>
  <si>
    <t>50 DAT brætspilsafte</t>
  </si>
  <si>
    <t>AALBORG-SPILFORSYN</t>
  </si>
  <si>
    <t>G1</t>
  </si>
  <si>
    <t xml:space="preserve">Gebyr ovf stand </t>
  </si>
  <si>
    <t>gebyrer</t>
  </si>
  <si>
    <t>47 SW Kbh studiestar</t>
  </si>
  <si>
    <t>G2</t>
  </si>
  <si>
    <t>Vistaprint B.V.</t>
  </si>
  <si>
    <t>G3</t>
  </si>
  <si>
    <t>Gebyr for kort</t>
  </si>
  <si>
    <t>G4</t>
  </si>
  <si>
    <t>ATM/Køb udland-NOTA DKK 2618,72</t>
  </si>
  <si>
    <t>G5</t>
  </si>
  <si>
    <t>DK AAU SELMA LAGERLOF</t>
  </si>
  <si>
    <t>G6</t>
  </si>
  <si>
    <t>13 Fjulefrokost</t>
  </si>
  <si>
    <t>G7</t>
  </si>
  <si>
    <t>Bilag 10 SW Julefrokost Kbh</t>
  </si>
  <si>
    <t>Kontogebye</t>
  </si>
  <si>
    <t>44 ADSL-SPRINT 23F</t>
  </si>
  <si>
    <t>45 dimission aau</t>
  </si>
  <si>
    <t>G8</t>
  </si>
  <si>
    <t>DK Pizzatime Aalborg</t>
  </si>
  <si>
    <t>G9</t>
  </si>
  <si>
    <t>AAL Scomputer Klub</t>
  </si>
  <si>
    <t>G10</t>
  </si>
  <si>
    <t>Netbank abonnoment</t>
  </si>
  <si>
    <t>Gebyer</t>
  </si>
  <si>
    <t>G11</t>
  </si>
  <si>
    <t>Gebyerer</t>
  </si>
  <si>
    <t>Udgiftstotal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</si>
</sst>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kr-406]\ #,##0.00"/>
    <numFmt numFmtId="165" formatCode="_-[$kr-406]* #,##0.00_-;_-[$kr-406]* \-#,##0.00_-;_-[$kr-406]* &quot;-&quot;??_-;_-@"/>
    <numFmt numFmtId="166" formatCode="[hh].mm.ss"/>
  </numFmts>
  <fonts count="1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Calibri"/>
    </font>
    <font>
      <b/>
      <sz val="12.0"/>
      <color theme="1"/>
      <name val="Arial"/>
    </font>
    <font/>
    <font>
      <color rgb="FF000000"/>
      <name val="Arial"/>
      <scheme val="minor"/>
    </font>
    <font>
      <color rgb="FF000000"/>
      <name val="Arial"/>
    </font>
    <font>
      <b/>
      <color theme="1"/>
      <name val="Arial"/>
    </font>
    <font>
      <sz val="9.0"/>
      <color theme="1"/>
      <name val="&quot;Google Sans Mono&quot;"/>
    </font>
    <font>
      <b/>
      <sz val="14.0"/>
      <color theme="1"/>
      <name val="Arial"/>
    </font>
    <font>
      <u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3" xfId="0" applyAlignment="1" applyBorder="1" applyFill="1" applyFont="1" applyNumberFormat="1">
      <alignment vertical="bottom"/>
    </xf>
    <xf borderId="1" fillId="2" fontId="1" numFmtId="0" xfId="0" applyAlignment="1" applyBorder="1" applyFont="1">
      <alignment vertical="bottom"/>
    </xf>
    <xf borderId="1" fillId="2" fontId="1" numFmtId="164" xfId="0" applyAlignment="1" applyBorder="1" applyFont="1" applyNumberFormat="1">
      <alignment vertical="bottom"/>
    </xf>
    <xf borderId="1" fillId="0" fontId="2" numFmtId="0" xfId="0" applyBorder="1" applyFont="1"/>
    <xf borderId="0" fillId="0" fontId="3" numFmtId="0" xfId="0" applyAlignment="1" applyFont="1">
      <alignment readingOrder="0" shrinkToFit="0" vertical="bottom" wrapText="0"/>
    </xf>
    <xf borderId="0" fillId="0" fontId="3" numFmtId="4" xfId="0" applyAlignment="1" applyFont="1" applyNumberFormat="1">
      <alignment readingOrder="0" shrinkToFit="0" vertical="bottom" wrapText="0"/>
    </xf>
    <xf borderId="1" fillId="2" fontId="4" numFmtId="3" xfId="0" applyAlignment="1" applyBorder="1" applyFont="1" applyNumberFormat="1">
      <alignment readingOrder="0" vertical="bottom"/>
    </xf>
    <xf borderId="2" fillId="2" fontId="4" numFmtId="0" xfId="0" applyAlignment="1" applyBorder="1" applyFont="1">
      <alignment vertical="bottom"/>
    </xf>
    <xf borderId="3" fillId="0" fontId="5" numFmtId="0" xfId="0" applyBorder="1" applyFont="1"/>
    <xf borderId="1" fillId="0" fontId="2" numFmtId="0" xfId="0" applyAlignment="1" applyBorder="1" applyFont="1">
      <alignment readingOrder="0"/>
    </xf>
    <xf borderId="0" fillId="0" fontId="3" numFmtId="4" xfId="0" applyAlignment="1" applyFont="1" applyNumberFormat="1">
      <alignment horizontal="right" readingOrder="0" shrinkToFit="0" vertical="bottom" wrapText="0"/>
    </xf>
    <xf borderId="0" fillId="3" fontId="6" numFmtId="4" xfId="0" applyFill="1" applyFont="1" applyNumberFormat="1"/>
    <xf borderId="1" fillId="4" fontId="1" numFmtId="3" xfId="0" applyAlignment="1" applyBorder="1" applyFill="1" applyFont="1" applyNumberFormat="1">
      <alignment vertical="bottom"/>
    </xf>
    <xf borderId="1" fillId="4" fontId="1" numFmtId="165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vertical="bottom"/>
    </xf>
    <xf borderId="0" fillId="3" fontId="2" numFmtId="4" xfId="0" applyFont="1" applyNumberFormat="1"/>
    <xf borderId="1" fillId="3" fontId="7" numFmtId="165" xfId="0" applyAlignment="1" applyBorder="1" applyFont="1" applyNumberFormat="1">
      <alignment horizontal="right" readingOrder="0" vertical="bottom"/>
    </xf>
    <xf borderId="1" fillId="5" fontId="1" numFmtId="165" xfId="0" applyAlignment="1" applyBorder="1" applyFill="1" applyFont="1" applyNumberFormat="1">
      <alignment horizontal="right" readingOrder="0" vertical="bottom"/>
    </xf>
    <xf borderId="1" fillId="0" fontId="1" numFmtId="3" xfId="0" applyAlignment="1" applyBorder="1" applyFont="1" applyNumberFormat="1">
      <alignment vertical="bottom"/>
    </xf>
    <xf borderId="1" fillId="5" fontId="1" numFmtId="3" xfId="0" applyAlignment="1" applyBorder="1" applyFont="1" applyNumberFormat="1">
      <alignment vertical="bottom"/>
    </xf>
    <xf borderId="1" fillId="5" fontId="1" numFmtId="165" xfId="0" applyAlignment="1" applyBorder="1" applyFont="1" applyNumberFormat="1">
      <alignment vertical="bottom"/>
    </xf>
    <xf borderId="0" fillId="0" fontId="3" numFmtId="0" xfId="0" applyAlignment="1" applyFont="1">
      <alignment horizontal="right" readingOrder="0" shrinkToFit="0" vertical="bottom" wrapText="0"/>
    </xf>
    <xf borderId="0" fillId="3" fontId="2" numFmtId="0" xfId="0" applyFont="1"/>
    <xf borderId="1" fillId="4" fontId="1" numFmtId="3" xfId="0" applyAlignment="1" applyBorder="1" applyFont="1" applyNumberFormat="1">
      <alignment readingOrder="0" vertical="bottom"/>
    </xf>
    <xf borderId="1" fillId="4" fontId="1" numFmtId="165" xfId="0" applyAlignment="1" applyBorder="1" applyFont="1" applyNumberFormat="1">
      <alignment readingOrder="0" vertical="bottom"/>
    </xf>
    <xf borderId="1" fillId="0" fontId="1" numFmtId="165" xfId="0" applyAlignment="1" applyBorder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4" fillId="0" fontId="1" numFmtId="0" xfId="0" applyAlignment="1" applyBorder="1" applyFont="1">
      <alignment vertical="bottom"/>
    </xf>
    <xf borderId="5" fillId="0" fontId="8" numFmtId="0" xfId="0" applyAlignment="1" applyBorder="1" applyFont="1">
      <alignment vertical="bottom"/>
    </xf>
    <xf borderId="0" fillId="0" fontId="8" numFmtId="0" xfId="0" applyAlignment="1" applyFont="1">
      <alignment horizontal="right" vertical="bottom"/>
    </xf>
    <xf borderId="0" fillId="5" fontId="9" numFmtId="0" xfId="0" applyAlignment="1" applyFont="1">
      <alignment horizontal="right" vertical="bottom"/>
    </xf>
    <xf borderId="1" fillId="5" fontId="1" numFmtId="165" xfId="0" applyAlignment="1" applyBorder="1" applyFont="1" applyNumberFormat="1">
      <alignment readingOrder="0" vertical="bottom"/>
    </xf>
    <xf borderId="0" fillId="0" fontId="1" numFmtId="0" xfId="0" applyAlignment="1" applyFont="1">
      <alignment horizontal="right" vertical="bottom"/>
    </xf>
    <xf borderId="1" fillId="0" fontId="2" numFmtId="3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1" fillId="3" fontId="2" numFmtId="165" xfId="0" applyAlignment="1" applyBorder="1" applyFont="1" applyNumberFormat="1">
      <alignment readingOrder="0"/>
    </xf>
    <xf borderId="4" fillId="0" fontId="1" numFmtId="166" xfId="0" applyAlignment="1" applyBorder="1" applyFont="1" applyNumberFormat="1">
      <alignment vertical="bottom"/>
    </xf>
    <xf borderId="1" fillId="5" fontId="1" numFmtId="3" xfId="0" applyAlignment="1" applyBorder="1" applyFont="1" applyNumberFormat="1">
      <alignment readingOrder="0" vertical="bottom"/>
    </xf>
    <xf borderId="1" fillId="3" fontId="1" numFmtId="165" xfId="0" applyAlignment="1" applyBorder="1" applyFont="1" applyNumberFormat="1">
      <alignment horizontal="right" readingOrder="0" vertical="bottom"/>
    </xf>
    <xf borderId="5" fillId="0" fontId="1" numFmtId="0" xfId="0" applyAlignment="1" applyBorder="1" applyFont="1">
      <alignment vertical="bottom"/>
    </xf>
    <xf borderId="0" fillId="0" fontId="2" numFmtId="3" xfId="0" applyFont="1" applyNumberFormat="1"/>
    <xf borderId="0" fillId="0" fontId="2" numFmtId="165" xfId="0" applyFont="1" applyNumberFormat="1"/>
    <xf borderId="1" fillId="5" fontId="8" numFmtId="3" xfId="0" applyAlignment="1" applyBorder="1" applyFont="1" applyNumberFormat="1">
      <alignment vertical="bottom"/>
    </xf>
    <xf borderId="1" fillId="5" fontId="8" numFmtId="165" xfId="0" applyAlignment="1" applyBorder="1" applyFont="1" applyNumberFormat="1">
      <alignment vertical="bottom"/>
    </xf>
    <xf borderId="1" fillId="5" fontId="8" numFmtId="165" xfId="0" applyAlignment="1" applyBorder="1" applyFont="1" applyNumberFormat="1">
      <alignment horizontal="right" vertical="bottom"/>
    </xf>
    <xf borderId="1" fillId="6" fontId="10" numFmtId="3" xfId="0" applyAlignment="1" applyBorder="1" applyFill="1" applyFont="1" applyNumberFormat="1">
      <alignment readingOrder="0" vertical="bottom"/>
    </xf>
    <xf borderId="2" fillId="6" fontId="10" numFmtId="165" xfId="0" applyAlignment="1" applyBorder="1" applyFont="1" applyNumberFormat="1">
      <alignment vertical="bottom"/>
    </xf>
    <xf borderId="1" fillId="0" fontId="1" numFmtId="3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3" fontId="1" numFmtId="165" xfId="0" applyAlignment="1" applyBorder="1" applyFont="1" applyNumberFormat="1">
      <alignment readingOrder="0" vertical="bottom"/>
    </xf>
    <xf borderId="1" fillId="0" fontId="1" numFmtId="165" xfId="0" applyAlignment="1" applyBorder="1" applyFont="1" applyNumberFormat="1">
      <alignment readingOrder="0" vertical="bottom"/>
    </xf>
    <xf borderId="0" fillId="3" fontId="2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1" fillId="5" fontId="2" numFmtId="0" xfId="0" applyAlignment="1" applyBorder="1" applyFont="1">
      <alignment readingOrder="0"/>
    </xf>
    <xf borderId="1" fillId="0" fontId="1" numFmtId="3" xfId="0" applyAlignment="1" applyBorder="1" applyFont="1" applyNumberFormat="1">
      <alignment horizontal="center" readingOrder="0" vertical="bottom"/>
    </xf>
    <xf borderId="1" fillId="0" fontId="2" numFmtId="165" xfId="0" applyAlignment="1" applyBorder="1" applyFont="1" applyNumberFormat="1">
      <alignment readingOrder="0"/>
    </xf>
    <xf borderId="1" fillId="0" fontId="2" numFmtId="3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1" fillId="5" fontId="1" numFmtId="3" xfId="0" applyAlignment="1" applyBorder="1" applyFont="1" applyNumberFormat="1">
      <alignment horizontal="center" readingOrder="0" vertical="bottom"/>
    </xf>
    <xf borderId="1" fillId="7" fontId="1" numFmtId="3" xfId="0" applyAlignment="1" applyBorder="1" applyFill="1" applyFont="1" applyNumberFormat="1">
      <alignment vertical="bottom"/>
    </xf>
    <xf borderId="1" fillId="7" fontId="1" numFmtId="165" xfId="0" applyAlignment="1" applyBorder="1" applyFont="1" applyNumberFormat="1">
      <alignment vertical="bottom"/>
    </xf>
    <xf borderId="1" fillId="7" fontId="1" numFmtId="165" xfId="0" applyAlignment="1" applyBorder="1" applyFont="1" applyNumberFormat="1">
      <alignment horizontal="right" vertical="bottom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Afstemning!$G$17:$G$24</c:f>
            </c:strRef>
          </c:cat>
          <c:val>
            <c:numRef>
              <c:f>Afstemning!$H$17:$H$24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11</xdr:row>
      <xdr:rowOff>171450</xdr:rowOff>
    </xdr:from>
    <xdr:ext cx="4905375" cy="3028950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odylab.dk" TargetMode="External"/><Relationship Id="rId2" Type="http://schemas.openxmlformats.org/officeDocument/2006/relationships/hyperlink" Target="http://stickermule.com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44.0"/>
    <col customWidth="1" min="4" max="4" width="19.25"/>
    <col customWidth="1" min="5" max="5" width="15.25"/>
    <col customWidth="1" min="7" max="8" width="26.5"/>
  </cols>
  <sheetData>
    <row r="1">
      <c r="A1" s="1"/>
      <c r="B1" s="2"/>
      <c r="C1" s="3"/>
      <c r="D1" s="4"/>
      <c r="G1" s="5" t="s">
        <v>0</v>
      </c>
      <c r="H1" s="6" t="s">
        <v>1</v>
      </c>
    </row>
    <row r="2">
      <c r="A2" s="7" t="s">
        <v>2</v>
      </c>
      <c r="B2" s="8" t="s">
        <v>3</v>
      </c>
      <c r="C2" s="9"/>
      <c r="D2" s="10" t="s">
        <v>4</v>
      </c>
      <c r="G2" s="5" t="s">
        <v>5</v>
      </c>
      <c r="H2" s="11">
        <v>50052.0</v>
      </c>
      <c r="I2" s="12">
        <f t="shared" ref="I2:I11" si="1">H2-H2-H2</f>
        <v>-50052</v>
      </c>
    </row>
    <row r="3">
      <c r="A3" s="13"/>
      <c r="B3" s="14" t="s">
        <v>6</v>
      </c>
      <c r="C3" s="15"/>
      <c r="D3" s="4"/>
      <c r="G3" s="5" t="s">
        <v>7</v>
      </c>
      <c r="H3" s="11">
        <v>8000.0</v>
      </c>
      <c r="I3" s="16">
        <f t="shared" si="1"/>
        <v>-8000</v>
      </c>
    </row>
    <row r="4">
      <c r="A4" s="13"/>
      <c r="B4" s="14" t="s">
        <v>8</v>
      </c>
      <c r="C4" s="17">
        <v>50052.0</v>
      </c>
      <c r="D4" s="10" t="s">
        <v>9</v>
      </c>
      <c r="G4" s="5" t="s">
        <v>10</v>
      </c>
      <c r="H4" s="11">
        <v>4500.0</v>
      </c>
      <c r="I4" s="16">
        <f t="shared" si="1"/>
        <v>-4500</v>
      </c>
    </row>
    <row r="5">
      <c r="A5" s="13"/>
      <c r="B5" s="14"/>
      <c r="C5" s="18"/>
      <c r="D5" s="4"/>
      <c r="G5" s="5" t="s">
        <v>11</v>
      </c>
      <c r="H5" s="11">
        <v>2000.0</v>
      </c>
      <c r="I5" s="16">
        <f t="shared" si="1"/>
        <v>-2000</v>
      </c>
    </row>
    <row r="6">
      <c r="A6" s="19"/>
      <c r="B6" s="15"/>
      <c r="C6" s="15"/>
      <c r="D6" s="4"/>
      <c r="G6" s="5" t="s">
        <v>12</v>
      </c>
      <c r="H6" s="11">
        <v>1550.0</v>
      </c>
      <c r="I6" s="16">
        <f t="shared" si="1"/>
        <v>-1550</v>
      </c>
    </row>
    <row r="7">
      <c r="A7" s="20"/>
      <c r="B7" s="21"/>
      <c r="C7" s="15"/>
      <c r="D7" s="4"/>
      <c r="G7" s="5" t="s">
        <v>13</v>
      </c>
      <c r="H7" s="11">
        <v>1500.0</v>
      </c>
      <c r="I7" s="16">
        <f t="shared" si="1"/>
        <v>-1500</v>
      </c>
    </row>
    <row r="8">
      <c r="A8" s="13"/>
      <c r="B8" s="14" t="s">
        <v>14</v>
      </c>
      <c r="C8" s="15"/>
      <c r="D8" s="4"/>
      <c r="G8" s="5" t="s">
        <v>15</v>
      </c>
      <c r="H8" s="22">
        <v>900.0</v>
      </c>
      <c r="I8" s="23">
        <f t="shared" si="1"/>
        <v>-900</v>
      </c>
    </row>
    <row r="9">
      <c r="A9" s="24"/>
      <c r="B9" s="25" t="s">
        <v>16</v>
      </c>
      <c r="C9" s="26" t="s">
        <v>17</v>
      </c>
      <c r="D9" s="4"/>
      <c r="G9" s="5" t="s">
        <v>18</v>
      </c>
      <c r="H9" s="22">
        <v>450.0</v>
      </c>
      <c r="I9" s="23">
        <f t="shared" si="1"/>
        <v>-450</v>
      </c>
    </row>
    <row r="10">
      <c r="A10" s="24"/>
      <c r="B10" s="25" t="s">
        <v>16</v>
      </c>
      <c r="C10" s="26" t="s">
        <v>17</v>
      </c>
      <c r="D10" s="4"/>
      <c r="G10" s="5" t="s">
        <v>19</v>
      </c>
      <c r="H10" s="22">
        <v>298.0</v>
      </c>
      <c r="I10" s="23">
        <f t="shared" si="1"/>
        <v>-298</v>
      </c>
    </row>
    <row r="11">
      <c r="A11" s="24"/>
      <c r="B11" s="25" t="s">
        <v>16</v>
      </c>
      <c r="C11" s="26" t="s">
        <v>17</v>
      </c>
      <c r="D11" s="4"/>
      <c r="G11" s="5" t="s">
        <v>19</v>
      </c>
      <c r="H11" s="22">
        <v>100.0</v>
      </c>
      <c r="I11" s="23">
        <f t="shared" si="1"/>
        <v>-100</v>
      </c>
    </row>
    <row r="12">
      <c r="A12" s="19"/>
      <c r="B12" s="15"/>
      <c r="C12" s="15"/>
      <c r="D12" s="4"/>
    </row>
    <row r="13">
      <c r="A13" s="19"/>
      <c r="B13" s="15"/>
      <c r="C13" s="15"/>
      <c r="D13" s="4"/>
    </row>
    <row r="14">
      <c r="A14" s="19"/>
      <c r="B14" s="15" t="s">
        <v>20</v>
      </c>
      <c r="C14" s="15"/>
      <c r="D14" s="4"/>
      <c r="G14" s="27"/>
      <c r="H14" s="27"/>
    </row>
    <row r="15">
      <c r="A15" s="24"/>
      <c r="B15" s="25" t="s">
        <v>16</v>
      </c>
      <c r="C15" s="26" t="s">
        <v>17</v>
      </c>
      <c r="D15" s="4"/>
      <c r="G15" s="28" t="s">
        <v>21</v>
      </c>
    </row>
    <row r="16">
      <c r="A16" s="24"/>
      <c r="B16" s="25" t="s">
        <v>16</v>
      </c>
      <c r="C16" s="26" t="s">
        <v>17</v>
      </c>
      <c r="D16" s="4"/>
      <c r="G16" s="29"/>
      <c r="H16" s="27"/>
    </row>
    <row r="17">
      <c r="A17" s="24"/>
      <c r="B17" s="25" t="s">
        <v>16</v>
      </c>
      <c r="C17" s="26" t="s">
        <v>17</v>
      </c>
      <c r="D17" s="4"/>
      <c r="G17" s="30" t="s">
        <v>22</v>
      </c>
      <c r="H17" s="31">
        <f>SUMIF(D16:D73,"*Pizza*",C16:C73)</f>
        <v>35074.79</v>
      </c>
    </row>
    <row r="18">
      <c r="A18" s="19"/>
      <c r="B18" s="15"/>
      <c r="C18" s="15"/>
      <c r="D18" s="4"/>
      <c r="G18" s="27" t="s">
        <v>23</v>
      </c>
      <c r="H18" s="32">
        <f>SUMIF(D16:D73,"*Egen begivenhed*",C16:C73)</f>
        <v>8495.81</v>
      </c>
    </row>
    <row r="19">
      <c r="A19" s="20"/>
      <c r="B19" s="33" t="s">
        <v>24</v>
      </c>
      <c r="C19" s="21"/>
      <c r="D19" s="4"/>
      <c r="G19" s="29" t="s">
        <v>25</v>
      </c>
      <c r="H19" s="34">
        <f>SUMIF(D16:D73,"*Ting til de*",C16:C73)</f>
        <v>2611.15</v>
      </c>
    </row>
    <row r="20">
      <c r="A20" s="35">
        <v>1.0</v>
      </c>
      <c r="B20" s="36" t="s">
        <v>26</v>
      </c>
      <c r="C20" s="37">
        <v>1500.0</v>
      </c>
      <c r="D20" s="10" t="s">
        <v>27</v>
      </c>
      <c r="G20" s="38" t="s">
        <v>28</v>
      </c>
      <c r="H20" s="34">
        <f>SUMIF(D16:D73,"Valgfinansiering",C16:C73)</f>
        <v>3195</v>
      </c>
    </row>
    <row r="21">
      <c r="A21" s="39">
        <v>2.0</v>
      </c>
      <c r="B21" s="33" t="s">
        <v>29</v>
      </c>
      <c r="C21" s="40">
        <v>8000.0</v>
      </c>
      <c r="D21" s="10" t="s">
        <v>30</v>
      </c>
      <c r="G21" s="41" t="s">
        <v>31</v>
      </c>
      <c r="H21" s="34">
        <f>SUMIF(D16:D73,"*Forkæling*",C16:C73)</f>
        <v>5361.26</v>
      </c>
    </row>
    <row r="22">
      <c r="A22" s="35">
        <v>3.0</v>
      </c>
      <c r="B22" s="36" t="s">
        <v>32</v>
      </c>
      <c r="C22" s="37">
        <v>4500.0</v>
      </c>
      <c r="D22" s="10" t="s">
        <v>33</v>
      </c>
      <c r="G22" s="27" t="s">
        <v>34</v>
      </c>
      <c r="H22" s="34">
        <f>SUMIF(D16:D73,"*Andenparts*",C16:C73)</f>
        <v>16665</v>
      </c>
    </row>
    <row r="23">
      <c r="A23" s="35">
        <v>4.0</v>
      </c>
      <c r="B23" s="36" t="s">
        <v>35</v>
      </c>
      <c r="C23" s="37">
        <v>2000.0</v>
      </c>
      <c r="D23" s="10" t="s">
        <v>36</v>
      </c>
      <c r="G23" s="27" t="s">
        <v>37</v>
      </c>
      <c r="H23" s="34">
        <f>SUMIF(D16:D73,"*Andet*",C16:C73)</f>
        <v>15677.18</v>
      </c>
    </row>
    <row r="24">
      <c r="A24" s="42"/>
      <c r="B24" s="43"/>
      <c r="C24" s="43"/>
      <c r="G24" s="27" t="s">
        <v>38</v>
      </c>
      <c r="H24" s="32">
        <f>SUMIF(D16:D94,"*Gebyrer*",C16:C94)</f>
        <v>1880.29</v>
      </c>
    </row>
    <row r="25">
      <c r="A25" s="42"/>
      <c r="B25" s="43"/>
      <c r="C25" s="43"/>
      <c r="G25" s="27"/>
      <c r="H25" s="27"/>
    </row>
    <row r="26">
      <c r="A26" s="44"/>
      <c r="B26" s="45" t="s">
        <v>39</v>
      </c>
      <c r="C26" s="46">
        <f>SUM(C3:C22)</f>
        <v>64052</v>
      </c>
      <c r="D26" s="4"/>
      <c r="E26" s="4"/>
    </row>
    <row r="27">
      <c r="A27" s="42"/>
      <c r="B27" s="43"/>
      <c r="C27" s="43"/>
    </row>
    <row r="28">
      <c r="A28" s="42"/>
      <c r="B28" s="43"/>
      <c r="C28" s="43"/>
    </row>
    <row r="29">
      <c r="A29" s="47" t="s">
        <v>2</v>
      </c>
      <c r="B29" s="48" t="s">
        <v>40</v>
      </c>
      <c r="C29" s="9"/>
      <c r="D29" s="10" t="s">
        <v>41</v>
      </c>
      <c r="E29" s="10" t="s">
        <v>42</v>
      </c>
      <c r="G29" s="5" t="s">
        <v>43</v>
      </c>
      <c r="H29" s="22">
        <v>-1.0</v>
      </c>
      <c r="I29" s="23">
        <f t="shared" ref="I29:I46" si="2">H29</f>
        <v>-1</v>
      </c>
    </row>
    <row r="30">
      <c r="A30" s="35">
        <v>1.0</v>
      </c>
      <c r="B30" s="36" t="s">
        <v>44</v>
      </c>
      <c r="C30" s="37">
        <v>1875.0</v>
      </c>
      <c r="D30" s="10" t="s">
        <v>22</v>
      </c>
      <c r="E30" s="10" t="s">
        <v>45</v>
      </c>
      <c r="G30" s="5" t="s">
        <v>43</v>
      </c>
      <c r="H30" s="22">
        <v>-4.0</v>
      </c>
      <c r="I30" s="23">
        <f t="shared" si="2"/>
        <v>-4</v>
      </c>
    </row>
    <row r="31">
      <c r="A31" s="35">
        <v>2.0</v>
      </c>
      <c r="B31" s="36" t="s">
        <v>46</v>
      </c>
      <c r="C31" s="37">
        <v>400.0</v>
      </c>
      <c r="D31" s="10" t="s">
        <v>23</v>
      </c>
      <c r="E31" s="10" t="s">
        <v>47</v>
      </c>
      <c r="G31" s="5" t="s">
        <v>43</v>
      </c>
      <c r="H31" s="22">
        <v>-6.0</v>
      </c>
      <c r="I31" s="23">
        <f t="shared" si="2"/>
        <v>-6</v>
      </c>
    </row>
    <row r="32">
      <c r="A32" s="35">
        <v>3.0</v>
      </c>
      <c r="B32" s="36" t="s">
        <v>48</v>
      </c>
      <c r="C32" s="37">
        <v>677.18</v>
      </c>
      <c r="D32" s="10" t="s">
        <v>37</v>
      </c>
      <c r="E32" s="10" t="s">
        <v>47</v>
      </c>
      <c r="G32" s="5" t="s">
        <v>43</v>
      </c>
      <c r="H32" s="22">
        <v>-8.0</v>
      </c>
      <c r="I32" s="23">
        <f t="shared" si="2"/>
        <v>-8</v>
      </c>
    </row>
    <row r="33">
      <c r="A33" s="35">
        <v>4.0</v>
      </c>
      <c r="B33" s="36" t="s">
        <v>49</v>
      </c>
      <c r="C33" s="37">
        <v>2445.81</v>
      </c>
      <c r="D33" s="10" t="s">
        <v>23</v>
      </c>
      <c r="E33" s="10" t="s">
        <v>47</v>
      </c>
      <c r="G33" s="5" t="s">
        <v>50</v>
      </c>
      <c r="H33" s="22">
        <v>-10.0</v>
      </c>
      <c r="I33" s="23">
        <f t="shared" si="2"/>
        <v>-10</v>
      </c>
    </row>
    <row r="34">
      <c r="A34" s="35">
        <v>5.0</v>
      </c>
      <c r="B34" s="36" t="s">
        <v>51</v>
      </c>
      <c r="C34" s="37">
        <v>2618.72</v>
      </c>
      <c r="D34" s="10" t="s">
        <v>31</v>
      </c>
      <c r="E34" s="10" t="s">
        <v>47</v>
      </c>
      <c r="G34" s="5" t="s">
        <v>52</v>
      </c>
      <c r="H34" s="22">
        <v>-45.0</v>
      </c>
      <c r="I34" s="23">
        <f t="shared" si="2"/>
        <v>-45</v>
      </c>
    </row>
    <row r="35">
      <c r="A35" s="35">
        <v>6.0</v>
      </c>
      <c r="B35" s="36" t="s">
        <v>53</v>
      </c>
      <c r="C35" s="37">
        <v>7000.0</v>
      </c>
      <c r="D35" s="10" t="s">
        <v>22</v>
      </c>
      <c r="E35" s="10" t="s">
        <v>47</v>
      </c>
      <c r="G35" s="5" t="s">
        <v>54</v>
      </c>
      <c r="H35" s="22">
        <v>-45.0</v>
      </c>
      <c r="I35" s="23">
        <f t="shared" si="2"/>
        <v>-45</v>
      </c>
    </row>
    <row r="36">
      <c r="A36" s="35">
        <v>7.0</v>
      </c>
      <c r="B36" s="36" t="s">
        <v>55</v>
      </c>
      <c r="C36" s="37">
        <v>178.0</v>
      </c>
      <c r="D36" s="10" t="s">
        <v>22</v>
      </c>
      <c r="E36" s="10" t="s">
        <v>45</v>
      </c>
      <c r="G36" s="5" t="s">
        <v>52</v>
      </c>
      <c r="H36" s="22">
        <v>-47.0</v>
      </c>
      <c r="I36" s="23">
        <f t="shared" si="2"/>
        <v>-47</v>
      </c>
    </row>
    <row r="37">
      <c r="A37" s="35">
        <v>8.0</v>
      </c>
      <c r="B37" s="36" t="s">
        <v>56</v>
      </c>
      <c r="C37" s="37">
        <v>149.85</v>
      </c>
      <c r="D37" s="10" t="s">
        <v>25</v>
      </c>
      <c r="E37" s="10" t="s">
        <v>57</v>
      </c>
      <c r="G37" s="5" t="s">
        <v>58</v>
      </c>
      <c r="H37" s="22">
        <v>-49.18</v>
      </c>
      <c r="I37" s="23">
        <f t="shared" si="2"/>
        <v>-49.18</v>
      </c>
    </row>
    <row r="38">
      <c r="A38" s="35">
        <v>9.0</v>
      </c>
      <c r="B38" s="36" t="s">
        <v>59</v>
      </c>
      <c r="C38" s="37">
        <v>400.0</v>
      </c>
      <c r="D38" s="10" t="s">
        <v>60</v>
      </c>
      <c r="E38" s="10" t="s">
        <v>61</v>
      </c>
      <c r="G38" s="5" t="s">
        <v>62</v>
      </c>
      <c r="H38" s="22">
        <v>-64.7</v>
      </c>
      <c r="I38" s="23">
        <f t="shared" si="2"/>
        <v>-64.7</v>
      </c>
    </row>
    <row r="39">
      <c r="A39" s="35">
        <v>10.0</v>
      </c>
      <c r="B39" s="36" t="s">
        <v>63</v>
      </c>
      <c r="C39" s="37">
        <v>4000.0</v>
      </c>
      <c r="D39" s="10" t="s">
        <v>60</v>
      </c>
      <c r="E39" s="10" t="s">
        <v>61</v>
      </c>
      <c r="G39" s="5" t="s">
        <v>64</v>
      </c>
      <c r="H39" s="22">
        <v>-67.95</v>
      </c>
      <c r="I39" s="23">
        <f t="shared" si="2"/>
        <v>-67.95</v>
      </c>
    </row>
    <row r="40">
      <c r="A40" s="49">
        <v>11.0</v>
      </c>
      <c r="B40" s="15" t="s">
        <v>65</v>
      </c>
      <c r="C40" s="26">
        <v>0.0</v>
      </c>
      <c r="D40" s="50" t="s">
        <v>37</v>
      </c>
      <c r="E40" s="51" t="s">
        <v>47</v>
      </c>
      <c r="G40" s="5" t="s">
        <v>66</v>
      </c>
      <c r="H40" s="22">
        <v>-68.0</v>
      </c>
      <c r="I40" s="23">
        <f t="shared" si="2"/>
        <v>-68</v>
      </c>
    </row>
    <row r="41">
      <c r="A41" s="49">
        <v>12.0</v>
      </c>
      <c r="B41" s="15" t="s">
        <v>67</v>
      </c>
      <c r="C41" s="52">
        <v>2000.0</v>
      </c>
      <c r="D41" s="10" t="s">
        <v>60</v>
      </c>
      <c r="E41" s="10" t="s">
        <v>68</v>
      </c>
      <c r="G41" s="5" t="s">
        <v>69</v>
      </c>
      <c r="H41" s="22">
        <v>-70.0</v>
      </c>
      <c r="I41" s="23">
        <f t="shared" si="2"/>
        <v>-70</v>
      </c>
    </row>
    <row r="42">
      <c r="A42" s="49">
        <v>13.0</v>
      </c>
      <c r="B42" s="53" t="s">
        <v>70</v>
      </c>
      <c r="C42" s="52">
        <v>4000.0</v>
      </c>
      <c r="D42" s="10" t="s">
        <v>60</v>
      </c>
      <c r="E42" s="50" t="s">
        <v>71</v>
      </c>
      <c r="G42" s="5" t="s">
        <v>66</v>
      </c>
      <c r="H42" s="22">
        <v>-75.0</v>
      </c>
      <c r="I42" s="23">
        <f t="shared" si="2"/>
        <v>-75</v>
      </c>
    </row>
    <row r="43">
      <c r="A43" s="35">
        <v>14.0</v>
      </c>
      <c r="B43" s="36" t="s">
        <v>72</v>
      </c>
      <c r="C43" s="37">
        <v>373.58</v>
      </c>
      <c r="D43" s="10" t="s">
        <v>22</v>
      </c>
      <c r="E43" s="10" t="s">
        <v>47</v>
      </c>
      <c r="G43" s="5" t="s">
        <v>66</v>
      </c>
      <c r="H43" s="22">
        <v>-100.0</v>
      </c>
      <c r="I43" s="23">
        <f t="shared" si="2"/>
        <v>-100</v>
      </c>
    </row>
    <row r="44">
      <c r="A44" s="49">
        <v>15.0</v>
      </c>
      <c r="B44" s="36" t="s">
        <v>73</v>
      </c>
      <c r="C44" s="37">
        <v>460.05</v>
      </c>
      <c r="D44" s="10" t="s">
        <v>22</v>
      </c>
      <c r="E44" s="10" t="s">
        <v>47</v>
      </c>
      <c r="G44" s="5" t="s">
        <v>74</v>
      </c>
      <c r="H44" s="22">
        <v>-149.85</v>
      </c>
      <c r="I44" s="23">
        <f t="shared" si="2"/>
        <v>-149.85</v>
      </c>
    </row>
    <row r="45">
      <c r="A45" s="49">
        <v>16.0</v>
      </c>
      <c r="B45" s="36" t="s">
        <v>75</v>
      </c>
      <c r="C45" s="37">
        <v>45.0</v>
      </c>
      <c r="D45" s="10" t="s">
        <v>28</v>
      </c>
      <c r="E45" s="10" t="s">
        <v>76</v>
      </c>
      <c r="G45" s="5" t="s">
        <v>66</v>
      </c>
      <c r="H45" s="22">
        <v>-155.0</v>
      </c>
      <c r="I45" s="23">
        <f t="shared" si="2"/>
        <v>-155</v>
      </c>
    </row>
    <row r="46">
      <c r="A46" s="49">
        <v>17.0</v>
      </c>
      <c r="B46" s="36" t="s">
        <v>77</v>
      </c>
      <c r="C46" s="37">
        <v>3150.0</v>
      </c>
      <c r="D46" s="10" t="s">
        <v>28</v>
      </c>
      <c r="E46" s="10" t="s">
        <v>47</v>
      </c>
      <c r="G46" s="5" t="s">
        <v>52</v>
      </c>
      <c r="H46" s="22">
        <v>-162.0</v>
      </c>
      <c r="I46" s="23">
        <f t="shared" si="2"/>
        <v>-162</v>
      </c>
    </row>
    <row r="47">
      <c r="A47" s="35">
        <v>18.0</v>
      </c>
      <c r="B47" s="36" t="s">
        <v>78</v>
      </c>
      <c r="C47" s="37">
        <v>355.67</v>
      </c>
      <c r="D47" s="10" t="s">
        <v>22</v>
      </c>
      <c r="E47" s="10" t="s">
        <v>47</v>
      </c>
      <c r="G47" s="5" t="s">
        <v>79</v>
      </c>
      <c r="H47" s="22">
        <v>-178.0</v>
      </c>
      <c r="I47" s="54">
        <v>178.0</v>
      </c>
    </row>
    <row r="48">
      <c r="A48" s="49">
        <v>19.0</v>
      </c>
      <c r="B48" s="36" t="s">
        <v>80</v>
      </c>
      <c r="C48" s="37">
        <v>480.0</v>
      </c>
      <c r="D48" s="10" t="s">
        <v>22</v>
      </c>
      <c r="E48" s="10" t="s">
        <v>81</v>
      </c>
      <c r="G48" s="5" t="s">
        <v>82</v>
      </c>
      <c r="H48" s="22">
        <v>-200.0</v>
      </c>
      <c r="I48" s="23">
        <f t="shared" ref="I48:I83" si="3">H48</f>
        <v>-200</v>
      </c>
    </row>
    <row r="49">
      <c r="A49" s="49">
        <v>20.0</v>
      </c>
      <c r="B49" s="36" t="s">
        <v>83</v>
      </c>
      <c r="C49" s="37">
        <v>45.0</v>
      </c>
      <c r="D49" s="10" t="s">
        <v>31</v>
      </c>
      <c r="E49" s="10" t="s">
        <v>47</v>
      </c>
      <c r="G49" s="5" t="s">
        <v>84</v>
      </c>
      <c r="H49" s="22">
        <v>-200.0</v>
      </c>
      <c r="I49" s="23">
        <f t="shared" si="3"/>
        <v>-200</v>
      </c>
    </row>
    <row r="50">
      <c r="A50" s="49">
        <v>21.0</v>
      </c>
      <c r="B50" s="36" t="s">
        <v>85</v>
      </c>
      <c r="C50" s="37">
        <v>375.7</v>
      </c>
      <c r="D50" s="10" t="s">
        <v>25</v>
      </c>
      <c r="E50" s="10" t="s">
        <v>86</v>
      </c>
      <c r="G50" s="5" t="s">
        <v>87</v>
      </c>
      <c r="H50" s="22">
        <v>-250.0</v>
      </c>
      <c r="I50" s="23">
        <f t="shared" si="3"/>
        <v>-250</v>
      </c>
    </row>
    <row r="51">
      <c r="A51" s="35">
        <v>22.0</v>
      </c>
      <c r="B51" s="36" t="s">
        <v>88</v>
      </c>
      <c r="C51" s="37">
        <v>47.0</v>
      </c>
      <c r="D51" s="10" t="s">
        <v>25</v>
      </c>
      <c r="E51" s="10" t="s">
        <v>47</v>
      </c>
      <c r="G51" s="5" t="s">
        <v>87</v>
      </c>
      <c r="H51" s="22">
        <v>-250.0</v>
      </c>
      <c r="I51" s="23">
        <f t="shared" si="3"/>
        <v>-250</v>
      </c>
    </row>
    <row r="52">
      <c r="A52" s="49">
        <v>23.0</v>
      </c>
      <c r="B52" s="36" t="s">
        <v>89</v>
      </c>
      <c r="C52" s="37">
        <v>413.6</v>
      </c>
      <c r="D52" s="10" t="s">
        <v>22</v>
      </c>
      <c r="E52" s="10" t="s">
        <v>81</v>
      </c>
      <c r="G52" s="5" t="s">
        <v>87</v>
      </c>
      <c r="H52" s="22">
        <v>-250.0</v>
      </c>
      <c r="I52" s="23">
        <f t="shared" si="3"/>
        <v>-250</v>
      </c>
    </row>
    <row r="53">
      <c r="A53" s="49">
        <v>24.0</v>
      </c>
      <c r="B53" s="36" t="s">
        <v>90</v>
      </c>
      <c r="C53" s="37">
        <v>1951.0</v>
      </c>
      <c r="D53" s="10" t="s">
        <v>31</v>
      </c>
      <c r="E53" s="10" t="s">
        <v>47</v>
      </c>
      <c r="G53" s="5" t="s">
        <v>87</v>
      </c>
      <c r="H53" s="22">
        <v>-250.0</v>
      </c>
      <c r="I53" s="23">
        <f t="shared" si="3"/>
        <v>-250</v>
      </c>
    </row>
    <row r="54">
      <c r="A54" s="49">
        <v>25.0</v>
      </c>
      <c r="B54" s="36" t="s">
        <v>91</v>
      </c>
      <c r="C54" s="37">
        <v>2038.6</v>
      </c>
      <c r="D54" s="10" t="s">
        <v>25</v>
      </c>
      <c r="E54" s="10" t="s">
        <v>47</v>
      </c>
      <c r="G54" s="5" t="s">
        <v>64</v>
      </c>
      <c r="H54" s="22">
        <v>-355.67</v>
      </c>
      <c r="I54" s="23">
        <f t="shared" si="3"/>
        <v>-355.67</v>
      </c>
    </row>
    <row r="55">
      <c r="A55" s="35">
        <v>26.0</v>
      </c>
      <c r="B55" s="36" t="s">
        <v>92</v>
      </c>
      <c r="C55" s="37">
        <v>697.36</v>
      </c>
      <c r="D55" s="10" t="s">
        <v>31</v>
      </c>
      <c r="E55" s="10" t="s">
        <v>47</v>
      </c>
      <c r="G55" s="5" t="s">
        <v>64</v>
      </c>
      <c r="H55" s="22">
        <v>-373.58</v>
      </c>
      <c r="I55" s="23">
        <f t="shared" si="3"/>
        <v>-373.58</v>
      </c>
    </row>
    <row r="56">
      <c r="A56" s="49">
        <v>27.0</v>
      </c>
      <c r="B56" s="36" t="s">
        <v>93</v>
      </c>
      <c r="C56" s="37">
        <v>1000.0</v>
      </c>
      <c r="D56" s="10" t="s">
        <v>60</v>
      </c>
      <c r="E56" s="10" t="s">
        <v>68</v>
      </c>
      <c r="G56" s="5" t="s">
        <v>94</v>
      </c>
      <c r="H56" s="22">
        <v>-375.7</v>
      </c>
      <c r="I56" s="23">
        <f t="shared" si="3"/>
        <v>-375.7</v>
      </c>
    </row>
    <row r="57">
      <c r="A57" s="49">
        <v>28.0</v>
      </c>
      <c r="B57" s="36" t="s">
        <v>95</v>
      </c>
      <c r="C57" s="37">
        <v>15000.0</v>
      </c>
      <c r="D57" s="10" t="s">
        <v>37</v>
      </c>
      <c r="E57" s="10" t="s">
        <v>96</v>
      </c>
      <c r="G57" s="5" t="s">
        <v>97</v>
      </c>
      <c r="H57" s="22">
        <v>-400.0</v>
      </c>
      <c r="I57" s="23">
        <f t="shared" si="3"/>
        <v>-400</v>
      </c>
    </row>
    <row r="58">
      <c r="A58" s="49">
        <v>29.0</v>
      </c>
      <c r="B58" s="36" t="s">
        <v>98</v>
      </c>
      <c r="C58" s="37">
        <v>6300.0</v>
      </c>
      <c r="D58" s="10" t="s">
        <v>22</v>
      </c>
      <c r="E58" s="10" t="s">
        <v>45</v>
      </c>
      <c r="G58" s="5" t="s">
        <v>99</v>
      </c>
      <c r="H58" s="22">
        <v>-400.0</v>
      </c>
      <c r="I58" s="23">
        <f t="shared" si="3"/>
        <v>-400</v>
      </c>
    </row>
    <row r="59">
      <c r="A59" s="35">
        <v>30.0</v>
      </c>
      <c r="B59" s="36" t="s">
        <v>100</v>
      </c>
      <c r="C59" s="37">
        <v>1251.45</v>
      </c>
      <c r="D59" s="10" t="s">
        <v>22</v>
      </c>
      <c r="E59" s="10" t="s">
        <v>47</v>
      </c>
      <c r="G59" s="55" t="s">
        <v>101</v>
      </c>
      <c r="H59" s="22">
        <v>-400.0</v>
      </c>
      <c r="I59" s="23">
        <f t="shared" si="3"/>
        <v>-400</v>
      </c>
    </row>
    <row r="60">
      <c r="A60" s="49">
        <v>31.0</v>
      </c>
      <c r="B60" s="36" t="s">
        <v>102</v>
      </c>
      <c r="C60" s="37">
        <v>162.0</v>
      </c>
      <c r="D60" s="10" t="s">
        <v>22</v>
      </c>
      <c r="E60" s="10" t="s">
        <v>47</v>
      </c>
      <c r="G60" s="5" t="s">
        <v>103</v>
      </c>
      <c r="H60" s="22">
        <v>-413.6</v>
      </c>
      <c r="I60" s="23">
        <f t="shared" si="3"/>
        <v>-413.6</v>
      </c>
    </row>
    <row r="61">
      <c r="A61" s="49">
        <v>32.0</v>
      </c>
      <c r="B61" s="36" t="s">
        <v>104</v>
      </c>
      <c r="C61" s="37">
        <v>1132.64</v>
      </c>
      <c r="D61" s="10" t="s">
        <v>22</v>
      </c>
      <c r="E61" s="10" t="s">
        <v>47</v>
      </c>
      <c r="G61" s="5" t="s">
        <v>52</v>
      </c>
      <c r="H61" s="22">
        <v>-460.05</v>
      </c>
      <c r="I61" s="23">
        <f t="shared" si="3"/>
        <v>-460.05</v>
      </c>
    </row>
    <row r="62">
      <c r="A62" s="49">
        <v>33.0</v>
      </c>
      <c r="B62" s="36" t="s">
        <v>105</v>
      </c>
      <c r="C62" s="37">
        <v>6840.0</v>
      </c>
      <c r="D62" s="10" t="s">
        <v>22</v>
      </c>
      <c r="E62" s="10" t="s">
        <v>47</v>
      </c>
      <c r="G62" s="5" t="s">
        <v>106</v>
      </c>
      <c r="H62" s="22">
        <v>-480.0</v>
      </c>
      <c r="I62" s="23">
        <f t="shared" si="3"/>
        <v>-480</v>
      </c>
    </row>
    <row r="63">
      <c r="A63" s="35">
        <v>34.0</v>
      </c>
      <c r="B63" s="36" t="s">
        <v>107</v>
      </c>
      <c r="C63" s="37">
        <v>64.7</v>
      </c>
      <c r="D63" s="10" t="s">
        <v>22</v>
      </c>
      <c r="E63" s="4"/>
      <c r="G63" s="5" t="s">
        <v>108</v>
      </c>
      <c r="H63" s="22">
        <v>-500.0</v>
      </c>
      <c r="I63" s="23">
        <f t="shared" si="3"/>
        <v>-500</v>
      </c>
    </row>
    <row r="64">
      <c r="A64" s="49">
        <v>35.0</v>
      </c>
      <c r="B64" s="36" t="s">
        <v>109</v>
      </c>
      <c r="C64" s="37">
        <v>1550.0</v>
      </c>
      <c r="D64" s="10" t="s">
        <v>60</v>
      </c>
      <c r="E64" s="10" t="s">
        <v>110</v>
      </c>
      <c r="G64" s="55" t="s">
        <v>111</v>
      </c>
      <c r="H64" s="22">
        <v>-677.18</v>
      </c>
      <c r="I64" s="23">
        <f t="shared" si="3"/>
        <v>-677.18</v>
      </c>
    </row>
    <row r="65">
      <c r="A65" s="49">
        <v>36.0</v>
      </c>
      <c r="B65" s="36" t="s">
        <v>112</v>
      </c>
      <c r="C65" s="37">
        <v>1715.0</v>
      </c>
      <c r="D65" s="10" t="s">
        <v>60</v>
      </c>
      <c r="E65" s="10" t="s">
        <v>113</v>
      </c>
      <c r="G65" s="5" t="s">
        <v>114</v>
      </c>
      <c r="H65" s="22">
        <v>-697.36</v>
      </c>
      <c r="I65" s="23">
        <f t="shared" si="3"/>
        <v>-697.36</v>
      </c>
    </row>
    <row r="66">
      <c r="A66" s="49">
        <v>37.0</v>
      </c>
      <c r="B66" s="36" t="s">
        <v>115</v>
      </c>
      <c r="C66" s="36"/>
      <c r="D66" s="10"/>
      <c r="E66" s="10"/>
      <c r="G66" s="5" t="s">
        <v>116</v>
      </c>
      <c r="H66" s="22">
        <v>-900.0</v>
      </c>
      <c r="I66" s="23">
        <f t="shared" si="3"/>
        <v>-900</v>
      </c>
    </row>
    <row r="67">
      <c r="A67" s="49">
        <v>38.0</v>
      </c>
      <c r="B67" s="36" t="s">
        <v>117</v>
      </c>
      <c r="C67" s="37">
        <v>67.95</v>
      </c>
      <c r="D67" s="10" t="s">
        <v>22</v>
      </c>
      <c r="E67" s="10" t="s">
        <v>47</v>
      </c>
      <c r="G67" s="5" t="s">
        <v>118</v>
      </c>
      <c r="H67" s="11">
        <v>-911.29</v>
      </c>
      <c r="I67" s="16">
        <f t="shared" si="3"/>
        <v>-911.29</v>
      </c>
    </row>
    <row r="68">
      <c r="A68" s="49">
        <v>39.0</v>
      </c>
      <c r="B68" s="36" t="s">
        <v>119</v>
      </c>
      <c r="C68" s="37">
        <v>6716.0</v>
      </c>
      <c r="D68" s="10" t="s">
        <v>22</v>
      </c>
      <c r="E68" s="10" t="s">
        <v>47</v>
      </c>
      <c r="G68" s="5" t="s">
        <v>52</v>
      </c>
      <c r="H68" s="11">
        <v>-1132.64</v>
      </c>
      <c r="I68" s="16">
        <f t="shared" si="3"/>
        <v>-1132.64</v>
      </c>
    </row>
    <row r="69">
      <c r="A69" s="49">
        <v>40.0</v>
      </c>
      <c r="B69" s="36" t="s">
        <v>120</v>
      </c>
      <c r="C69" s="37">
        <v>1404.15</v>
      </c>
      <c r="D69" s="10" t="s">
        <v>121</v>
      </c>
      <c r="E69" s="10" t="s">
        <v>47</v>
      </c>
      <c r="G69" s="5" t="s">
        <v>52</v>
      </c>
      <c r="H69" s="11">
        <v>-1251.45</v>
      </c>
      <c r="I69" s="16">
        <f t="shared" si="3"/>
        <v>-1251.45</v>
      </c>
    </row>
    <row r="70">
      <c r="A70" s="49">
        <v>41.0</v>
      </c>
      <c r="B70" s="36" t="s">
        <v>122</v>
      </c>
      <c r="C70" s="37">
        <v>400.0</v>
      </c>
      <c r="D70" s="10" t="s">
        <v>23</v>
      </c>
      <c r="E70" s="10" t="s">
        <v>47</v>
      </c>
      <c r="G70" s="5" t="s">
        <v>123</v>
      </c>
      <c r="H70" s="11">
        <v>-1404.15</v>
      </c>
      <c r="I70" s="16">
        <f t="shared" si="3"/>
        <v>-1404.15</v>
      </c>
    </row>
    <row r="71">
      <c r="A71" s="49">
        <v>42.0</v>
      </c>
      <c r="B71" s="36" t="s">
        <v>124</v>
      </c>
      <c r="C71" s="37">
        <v>49.18</v>
      </c>
      <c r="D71" s="10" t="s">
        <v>125</v>
      </c>
      <c r="E71" s="10" t="s">
        <v>47</v>
      </c>
      <c r="G71" s="5" t="s">
        <v>126</v>
      </c>
      <c r="H71" s="11">
        <v>-1500.0</v>
      </c>
      <c r="I71" s="16">
        <f t="shared" si="3"/>
        <v>-1500</v>
      </c>
    </row>
    <row r="72">
      <c r="A72" s="49">
        <v>43.0</v>
      </c>
      <c r="B72" s="36" t="s">
        <v>127</v>
      </c>
      <c r="C72" s="37">
        <v>2000.0</v>
      </c>
      <c r="D72" s="10" t="s">
        <v>128</v>
      </c>
      <c r="E72" s="10" t="s">
        <v>68</v>
      </c>
      <c r="G72" s="5" t="s">
        <v>129</v>
      </c>
      <c r="H72" s="11">
        <v>-1550.0</v>
      </c>
      <c r="I72" s="16">
        <f t="shared" si="3"/>
        <v>-1550</v>
      </c>
    </row>
    <row r="73">
      <c r="A73" s="49">
        <v>44.0</v>
      </c>
      <c r="B73" s="36" t="s">
        <v>130</v>
      </c>
      <c r="C73" s="37">
        <v>5250.0</v>
      </c>
      <c r="D73" s="10" t="s">
        <v>23</v>
      </c>
      <c r="E73" s="10" t="s">
        <v>47</v>
      </c>
      <c r="G73" s="5" t="s">
        <v>109</v>
      </c>
      <c r="H73" s="11">
        <v>-1550.0</v>
      </c>
      <c r="I73" s="16">
        <f t="shared" si="3"/>
        <v>-1550</v>
      </c>
    </row>
    <row r="74">
      <c r="A74" s="49">
        <v>45.0</v>
      </c>
      <c r="B74" s="36" t="s">
        <v>131</v>
      </c>
      <c r="C74" s="37">
        <v>6000.0</v>
      </c>
      <c r="D74" s="10" t="s">
        <v>128</v>
      </c>
      <c r="E74" s="10" t="s">
        <v>132</v>
      </c>
      <c r="G74" s="5" t="s">
        <v>133</v>
      </c>
      <c r="H74" s="11">
        <v>-1715.0</v>
      </c>
      <c r="I74" s="16">
        <f t="shared" si="3"/>
        <v>-1715</v>
      </c>
    </row>
    <row r="75">
      <c r="A75" s="49">
        <v>46.0</v>
      </c>
      <c r="B75" s="36" t="s">
        <v>134</v>
      </c>
      <c r="C75" s="37">
        <v>200.0</v>
      </c>
      <c r="D75" s="56" t="s">
        <v>37</v>
      </c>
      <c r="E75" s="10" t="s">
        <v>135</v>
      </c>
      <c r="G75" s="5" t="s">
        <v>136</v>
      </c>
      <c r="H75" s="11">
        <v>-1875.0</v>
      </c>
      <c r="I75" s="16">
        <f t="shared" si="3"/>
        <v>-1875</v>
      </c>
    </row>
    <row r="76">
      <c r="A76" s="49">
        <v>47.0</v>
      </c>
      <c r="B76" s="36" t="s">
        <v>137</v>
      </c>
      <c r="C76" s="37">
        <v>70.0</v>
      </c>
      <c r="D76" s="10" t="s">
        <v>37</v>
      </c>
      <c r="E76" s="10" t="s">
        <v>47</v>
      </c>
      <c r="G76" s="5" t="s">
        <v>138</v>
      </c>
      <c r="H76" s="11">
        <v>-1921.69</v>
      </c>
      <c r="I76" s="16">
        <f t="shared" si="3"/>
        <v>-1921.69</v>
      </c>
    </row>
    <row r="77">
      <c r="A77" s="49">
        <v>48.0</v>
      </c>
      <c r="B77" s="36" t="s">
        <v>139</v>
      </c>
      <c r="C77" s="37">
        <v>500.0</v>
      </c>
      <c r="D77" s="10" t="s">
        <v>60</v>
      </c>
      <c r="E77" s="10" t="s">
        <v>140</v>
      </c>
      <c r="G77" s="5" t="s">
        <v>141</v>
      </c>
      <c r="H77" s="11">
        <v>-1951.0</v>
      </c>
      <c r="I77" s="16">
        <f t="shared" si="3"/>
        <v>-1951</v>
      </c>
    </row>
    <row r="78">
      <c r="A78" s="49">
        <v>49.0</v>
      </c>
      <c r="B78" s="36" t="s">
        <v>142</v>
      </c>
      <c r="C78" s="37">
        <v>2100.0</v>
      </c>
      <c r="D78" s="10" t="s">
        <v>143</v>
      </c>
      <c r="E78" s="10" t="s">
        <v>144</v>
      </c>
      <c r="G78" s="5" t="s">
        <v>145</v>
      </c>
      <c r="H78" s="11">
        <v>-2000.0</v>
      </c>
      <c r="I78" s="16">
        <f t="shared" si="3"/>
        <v>-2000</v>
      </c>
    </row>
    <row r="79">
      <c r="A79" s="49">
        <v>50.0</v>
      </c>
      <c r="B79" s="36" t="s">
        <v>146</v>
      </c>
      <c r="C79" s="37">
        <v>2030.0</v>
      </c>
      <c r="D79" s="10" t="s">
        <v>143</v>
      </c>
      <c r="E79" s="10" t="s">
        <v>113</v>
      </c>
      <c r="G79" s="5" t="s">
        <v>147</v>
      </c>
      <c r="H79" s="11">
        <v>-2000.0</v>
      </c>
      <c r="I79" s="16">
        <f t="shared" si="3"/>
        <v>-2000</v>
      </c>
    </row>
    <row r="80">
      <c r="A80" s="49">
        <v>51.0</v>
      </c>
      <c r="B80" s="36" t="s">
        <v>148</v>
      </c>
      <c r="C80" s="37">
        <v>1921.69</v>
      </c>
      <c r="D80" s="10" t="s">
        <v>37</v>
      </c>
      <c r="E80" s="10" t="s">
        <v>47</v>
      </c>
      <c r="G80" s="5" t="s">
        <v>149</v>
      </c>
      <c r="H80" s="11">
        <v>-2030.0</v>
      </c>
      <c r="I80" s="16">
        <f t="shared" si="3"/>
        <v>-2030</v>
      </c>
    </row>
    <row r="81">
      <c r="A81" s="49"/>
      <c r="B81" s="36"/>
      <c r="C81" s="36"/>
      <c r="D81" s="10"/>
      <c r="E81" s="10"/>
      <c r="G81" s="5" t="s">
        <v>150</v>
      </c>
      <c r="H81" s="11">
        <v>-2038.6</v>
      </c>
      <c r="I81" s="16">
        <f t="shared" si="3"/>
        <v>-2038.6</v>
      </c>
    </row>
    <row r="82">
      <c r="A82" s="57" t="s">
        <v>151</v>
      </c>
      <c r="B82" s="58" t="s">
        <v>152</v>
      </c>
      <c r="C82" s="37">
        <v>1.0</v>
      </c>
      <c r="D82" s="10" t="s">
        <v>153</v>
      </c>
      <c r="E82" s="10" t="s">
        <v>47</v>
      </c>
      <c r="G82" s="5" t="s">
        <v>154</v>
      </c>
      <c r="H82" s="11">
        <v>-2100.0</v>
      </c>
      <c r="I82" s="16">
        <f t="shared" si="3"/>
        <v>-2100</v>
      </c>
    </row>
    <row r="83">
      <c r="A83" s="57" t="s">
        <v>155</v>
      </c>
      <c r="B83" s="58" t="s">
        <v>152</v>
      </c>
      <c r="C83" s="37">
        <v>4.0</v>
      </c>
      <c r="D83" s="10" t="s">
        <v>153</v>
      </c>
      <c r="E83" s="10" t="s">
        <v>47</v>
      </c>
      <c r="G83" s="5" t="s">
        <v>156</v>
      </c>
      <c r="H83" s="11">
        <v>-2445.81</v>
      </c>
      <c r="I83" s="16">
        <f t="shared" si="3"/>
        <v>-2445.81</v>
      </c>
    </row>
    <row r="84">
      <c r="A84" s="57" t="s">
        <v>157</v>
      </c>
      <c r="B84" s="36" t="s">
        <v>158</v>
      </c>
      <c r="C84" s="37">
        <v>200.0</v>
      </c>
      <c r="D84" s="10" t="s">
        <v>153</v>
      </c>
      <c r="E84" s="10" t="s">
        <v>47</v>
      </c>
      <c r="G84" s="5"/>
      <c r="H84" s="11"/>
      <c r="I84" s="23"/>
    </row>
    <row r="85">
      <c r="A85" s="57" t="s">
        <v>159</v>
      </c>
      <c r="B85" s="36" t="s">
        <v>87</v>
      </c>
      <c r="C85" s="37">
        <v>250.0</v>
      </c>
      <c r="D85" s="10" t="s">
        <v>153</v>
      </c>
      <c r="E85" s="10" t="s">
        <v>47</v>
      </c>
      <c r="G85" s="5" t="s">
        <v>160</v>
      </c>
      <c r="H85" s="11">
        <v>-2618.72</v>
      </c>
      <c r="I85" s="16">
        <f t="shared" ref="I85:I92" si="4">H85</f>
        <v>-2618.72</v>
      </c>
    </row>
    <row r="86">
      <c r="A86" s="57" t="s">
        <v>161</v>
      </c>
      <c r="B86" s="36" t="s">
        <v>118</v>
      </c>
      <c r="C86" s="37">
        <v>911.29</v>
      </c>
      <c r="D86" s="10" t="s">
        <v>153</v>
      </c>
      <c r="E86" s="10" t="s">
        <v>47</v>
      </c>
      <c r="G86" s="5" t="s">
        <v>162</v>
      </c>
      <c r="H86" s="11">
        <v>-3150.0</v>
      </c>
      <c r="I86" s="16">
        <f t="shared" si="4"/>
        <v>-3150</v>
      </c>
    </row>
    <row r="87">
      <c r="A87" s="57" t="s">
        <v>163</v>
      </c>
      <c r="B87" s="58" t="s">
        <v>152</v>
      </c>
      <c r="C87" s="37">
        <v>8.0</v>
      </c>
      <c r="D87" s="10" t="s">
        <v>153</v>
      </c>
      <c r="E87" s="10" t="s">
        <v>47</v>
      </c>
      <c r="G87" s="5" t="s">
        <v>164</v>
      </c>
      <c r="H87" s="11">
        <v>-4000.0</v>
      </c>
      <c r="I87" s="16">
        <f t="shared" si="4"/>
        <v>-4000</v>
      </c>
    </row>
    <row r="88">
      <c r="A88" s="59" t="s">
        <v>165</v>
      </c>
      <c r="B88" s="36" t="s">
        <v>87</v>
      </c>
      <c r="C88" s="37">
        <v>250.0</v>
      </c>
      <c r="D88" s="10" t="s">
        <v>38</v>
      </c>
      <c r="E88" s="10" t="s">
        <v>47</v>
      </c>
      <c r="G88" s="5" t="s">
        <v>166</v>
      </c>
      <c r="H88" s="11">
        <v>-4000.0</v>
      </c>
      <c r="I88" s="16">
        <f t="shared" si="4"/>
        <v>-4000</v>
      </c>
    </row>
    <row r="89">
      <c r="A89" s="57" t="s">
        <v>163</v>
      </c>
      <c r="B89" s="36" t="s">
        <v>167</v>
      </c>
      <c r="C89" s="37">
        <v>10.0</v>
      </c>
      <c r="D89" s="60" t="s">
        <v>50</v>
      </c>
      <c r="E89" s="10" t="s">
        <v>47</v>
      </c>
      <c r="G89" s="5" t="s">
        <v>168</v>
      </c>
      <c r="H89" s="11">
        <v>-5250.0</v>
      </c>
      <c r="I89" s="16">
        <f t="shared" si="4"/>
        <v>-5250</v>
      </c>
    </row>
    <row r="90">
      <c r="A90" s="57" t="s">
        <v>165</v>
      </c>
      <c r="B90" s="36"/>
      <c r="C90" s="37">
        <v>1.0</v>
      </c>
      <c r="D90" s="10" t="s">
        <v>152</v>
      </c>
      <c r="E90" s="10" t="s">
        <v>47</v>
      </c>
      <c r="G90" s="5" t="s">
        <v>169</v>
      </c>
      <c r="H90" s="11">
        <v>-6000.0</v>
      </c>
      <c r="I90" s="16">
        <f t="shared" si="4"/>
        <v>-6000</v>
      </c>
    </row>
    <row r="91">
      <c r="A91" s="57" t="s">
        <v>170</v>
      </c>
      <c r="B91" s="36" t="s">
        <v>87</v>
      </c>
      <c r="C91" s="37">
        <v>250.0</v>
      </c>
      <c r="D91" s="10" t="s">
        <v>38</v>
      </c>
      <c r="E91" s="10" t="s">
        <v>47</v>
      </c>
      <c r="G91" s="5" t="s">
        <v>171</v>
      </c>
      <c r="H91" s="11">
        <v>-7000.0</v>
      </c>
      <c r="I91" s="16">
        <f t="shared" si="4"/>
        <v>-7000</v>
      </c>
    </row>
    <row r="92">
      <c r="A92" s="57" t="s">
        <v>172</v>
      </c>
      <c r="B92" s="36" t="s">
        <v>152</v>
      </c>
      <c r="C92" s="37">
        <v>6.0</v>
      </c>
      <c r="D92" s="10" t="s">
        <v>38</v>
      </c>
      <c r="E92" s="10" t="s">
        <v>47</v>
      </c>
      <c r="G92" s="5" t="s">
        <v>173</v>
      </c>
      <c r="H92" s="11">
        <v>-15000.0</v>
      </c>
      <c r="I92" s="16">
        <f t="shared" si="4"/>
        <v>-15000</v>
      </c>
    </row>
    <row r="93">
      <c r="A93" s="61" t="s">
        <v>174</v>
      </c>
      <c r="B93" s="33" t="s">
        <v>175</v>
      </c>
      <c r="C93" s="40">
        <v>1500.0</v>
      </c>
      <c r="D93" s="10" t="s">
        <v>176</v>
      </c>
      <c r="E93" s="10" t="s">
        <v>47</v>
      </c>
    </row>
    <row r="94">
      <c r="A94" s="39" t="s">
        <v>177</v>
      </c>
      <c r="B94" s="33" t="s">
        <v>87</v>
      </c>
      <c r="C94" s="40">
        <v>250.0</v>
      </c>
      <c r="D94" s="10" t="s">
        <v>178</v>
      </c>
      <c r="E94" s="10" t="s">
        <v>47</v>
      </c>
    </row>
    <row r="95">
      <c r="A95" s="62"/>
      <c r="B95" s="63" t="s">
        <v>179</v>
      </c>
      <c r="C95" s="64">
        <f>SUM(C30:C92)</f>
        <v>101793.17</v>
      </c>
      <c r="D95" s="4"/>
      <c r="E95" s="4"/>
    </row>
    <row r="96">
      <c r="A96" s="42"/>
    </row>
    <row r="97">
      <c r="A97" s="42"/>
      <c r="B97" s="43"/>
      <c r="C97" s="43"/>
    </row>
    <row r="98">
      <c r="A98" s="42"/>
      <c r="B98" s="43"/>
      <c r="C98" s="43"/>
    </row>
    <row r="99">
      <c r="A99" s="42"/>
      <c r="B99" s="43"/>
      <c r="C99" s="43"/>
    </row>
    <row r="100">
      <c r="A100" s="42"/>
      <c r="B100" s="43"/>
      <c r="C100" s="43"/>
    </row>
    <row r="101">
      <c r="A101" s="42"/>
      <c r="B101" s="43"/>
      <c r="C101" s="43"/>
    </row>
    <row r="102">
      <c r="A102" s="42"/>
      <c r="B102" s="43"/>
      <c r="C102" s="43"/>
    </row>
    <row r="103">
      <c r="A103" s="42"/>
      <c r="B103" s="43"/>
      <c r="C103" s="65"/>
    </row>
    <row r="104">
      <c r="A104" s="42"/>
      <c r="B104" s="43"/>
      <c r="C104" s="65"/>
    </row>
    <row r="105">
      <c r="A105" s="42"/>
      <c r="B105" s="43"/>
      <c r="C105" s="65"/>
    </row>
    <row r="106">
      <c r="A106" s="42"/>
      <c r="B106" s="43"/>
      <c r="C106" s="43"/>
    </row>
    <row r="107">
      <c r="A107" s="42"/>
      <c r="B107" s="43"/>
      <c r="C107" s="43"/>
    </row>
    <row r="108">
      <c r="A108" s="42"/>
      <c r="B108" s="43"/>
      <c r="C108" s="43"/>
    </row>
    <row r="109">
      <c r="A109" s="42"/>
      <c r="B109" s="43"/>
      <c r="C109" s="43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42"/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  <row r="1001">
      <c r="A1001" s="42"/>
    </row>
    <row r="1002">
      <c r="A1002" s="42"/>
    </row>
    <row r="1003">
      <c r="A1003" s="42"/>
    </row>
    <row r="1004">
      <c r="A1004" s="42"/>
    </row>
    <row r="1005">
      <c r="A1005" s="42"/>
    </row>
    <row r="1006">
      <c r="A1006" s="42"/>
    </row>
    <row r="1007">
      <c r="A1007" s="42"/>
    </row>
    <row r="1008">
      <c r="A1008" s="42"/>
    </row>
    <row r="1009">
      <c r="A1009" s="42"/>
    </row>
    <row r="1010">
      <c r="A1010" s="42"/>
    </row>
    <row r="1011">
      <c r="A1011" s="42"/>
    </row>
    <row r="1012">
      <c r="A1012" s="42"/>
    </row>
    <row r="1013">
      <c r="A1013" s="42"/>
    </row>
    <row r="1014">
      <c r="A1014" s="42"/>
    </row>
    <row r="1015">
      <c r="A1015" s="42"/>
    </row>
    <row r="1016">
      <c r="A1016" s="42"/>
    </row>
    <row r="1017">
      <c r="A1017" s="42"/>
    </row>
    <row r="1018">
      <c r="A1018" s="42"/>
    </row>
    <row r="1019">
      <c r="A1019" s="42"/>
    </row>
    <row r="1020">
      <c r="A1020" s="42"/>
    </row>
    <row r="1021">
      <c r="A1021" s="42"/>
    </row>
    <row r="1022">
      <c r="A1022" s="42"/>
    </row>
    <row r="1023">
      <c r="A1023" s="42"/>
    </row>
    <row r="1024">
      <c r="A1024" s="42"/>
    </row>
    <row r="1025">
      <c r="A1025" s="42"/>
    </row>
    <row r="1026">
      <c r="A1026" s="42"/>
    </row>
    <row r="1027">
      <c r="A1027" s="42"/>
    </row>
    <row r="1028">
      <c r="A1028" s="42"/>
    </row>
    <row r="1029">
      <c r="A1029" s="42"/>
    </row>
    <row r="1030">
      <c r="A1030" s="42"/>
    </row>
    <row r="1031">
      <c r="A1031" s="42"/>
    </row>
    <row r="1032">
      <c r="A1032" s="42"/>
    </row>
    <row r="1033">
      <c r="A1033" s="42"/>
    </row>
    <row r="1034">
      <c r="A1034" s="42"/>
    </row>
    <row r="1035">
      <c r="A1035" s="42"/>
    </row>
    <row r="1036">
      <c r="A1036" s="42"/>
    </row>
  </sheetData>
  <mergeCells count="3">
    <mergeCell ref="B2:C2"/>
    <mergeCell ref="G15:H15"/>
    <mergeCell ref="B29:C29"/>
  </mergeCells>
  <hyperlinks>
    <hyperlink r:id="rId1" ref="G59"/>
    <hyperlink r:id="rId2" ref="G64"/>
  </hyperlinks>
  <drawing r:id="rId3"/>
</worksheet>
</file>