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<sst xmlns="http://schemas.openxmlformats.org/spreadsheetml/2006/main" count="101" uniqueCount="61">
  <si>
    <t>Index</t>
  </si>
  <si>
    <t>Dato</t>
  </si>
  <si>
    <t>Indtægter</t>
  </si>
  <si>
    <t>Sponsor</t>
  </si>
  <si>
    <t>Balance</t>
  </si>
  <si>
    <t>Primo</t>
  </si>
  <si>
    <t>Ultimo</t>
  </si>
  <si>
    <t>Ændring</t>
  </si>
  <si>
    <t>Note</t>
  </si>
  <si>
    <t xml:space="preserve">Tilskud </t>
  </si>
  <si>
    <t>AKTIVER</t>
  </si>
  <si>
    <t>Bankbalance</t>
  </si>
  <si>
    <t xml:space="preserve">Salg </t>
  </si>
  <si>
    <t>Total aktiver</t>
  </si>
  <si>
    <t>Placeholder</t>
  </si>
  <si>
    <t xml:space="preserve">          </t>
  </si>
  <si>
    <t>Godtgørelse</t>
  </si>
  <si>
    <t>Sponsorater</t>
  </si>
  <si>
    <t>Bruttofortjeneste</t>
  </si>
  <si>
    <t>Realiserede udgifter</t>
  </si>
  <si>
    <t>Kategori</t>
  </si>
  <si>
    <t>Udlægger</t>
  </si>
  <si>
    <t>Mad/ snacks</t>
  </si>
  <si>
    <t>Far-Crawl</t>
  </si>
  <si>
    <t>Andenparts begivenhed</t>
  </si>
  <si>
    <t>Adsl</t>
  </si>
  <si>
    <t>Egen begivenhed</t>
  </si>
  <si>
    <t>Ting til de studerende</t>
  </si>
  <si>
    <t>Valgfinansiering</t>
  </si>
  <si>
    <t>Forkæling af bestyrelsen</t>
  </si>
  <si>
    <t>Andenparts</t>
  </si>
  <si>
    <t>DAT studiestart</t>
  </si>
  <si>
    <t>Andenpartsbegivenhed</t>
  </si>
  <si>
    <t>Datalogi Studiestart</t>
  </si>
  <si>
    <t>Andet</t>
  </si>
  <si>
    <t>BaIT studiestart</t>
  </si>
  <si>
    <t>Gebyrer</t>
  </si>
  <si>
    <t>Bræstpil Pizza Oktober</t>
  </si>
  <si>
    <t>Egen begivenhad mad</t>
  </si>
  <si>
    <t>ADSL</t>
  </si>
  <si>
    <t>Studiestart</t>
  </si>
  <si>
    <t>Bræstpil Snacks Oktober</t>
  </si>
  <si>
    <t>Fyttetur</t>
  </si>
  <si>
    <t>F-Klubben</t>
  </si>
  <si>
    <t>SW studiestart</t>
  </si>
  <si>
    <t>Software Studiestart</t>
  </si>
  <si>
    <t>Kage Mandag</t>
  </si>
  <si>
    <t>Kage Tirsdag</t>
  </si>
  <si>
    <t>Kage Onsdag</t>
  </si>
  <si>
    <t>Kage fredag</t>
  </si>
  <si>
    <t>Tutor Trøjer</t>
  </si>
  <si>
    <t>FiXD</t>
  </si>
  <si>
    <t>Servietter kage</t>
  </si>
  <si>
    <t>Catch bestyrelsesmiddag</t>
  </si>
  <si>
    <t>Forkælelse af bestyrelsen</t>
  </si>
  <si>
    <t>Fjulefrokost</t>
  </si>
  <si>
    <t>F-klubben</t>
  </si>
  <si>
    <t>Kbh Julefrokost</t>
  </si>
  <si>
    <t>G1</t>
  </si>
  <si>
    <t>Gebyr</t>
  </si>
  <si>
    <t>Udgiftstotal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</si>
</sst>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[$kr-406]\ #,##0.00"/>
    <numFmt numFmtId="166" formatCode="_-[$kr-406]* #,##0.00_-;_-[$kr-406]* \-#,##0.00_-;_-[$kr-406]* &quot;-&quot;??_-;_-@"/>
    <numFmt numFmtId="167" formatCode="d/m/yyyy"/>
    <numFmt numFmtId="168" formatCode="dd/mm/yyyy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Open Sans"/>
    </font>
    <font/>
    <font>
      <color theme="1"/>
      <name val="Open Sans"/>
    </font>
    <font>
      <u/>
      <color rgb="FF1155CC"/>
      <name val="Open Sans"/>
    </font>
    <font>
      <b/>
      <color theme="1"/>
      <name val="Open Sans"/>
    </font>
    <font>
      <b/>
      <sz val="15.0"/>
      <color theme="1"/>
      <name val="Open Sans"/>
    </font>
    <font>
      <b/>
      <color theme="1"/>
      <name val="Arial"/>
    </font>
    <font>
      <sz val="9.0"/>
      <color theme="1"/>
      <name val="Google Sans Mono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vertical="bottom"/>
    </xf>
    <xf borderId="2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2" fillId="2" fontId="1" numFmtId="165" xfId="0" applyAlignment="1" applyBorder="1" applyFont="1" applyNumberFormat="1">
      <alignment vertical="bottom"/>
    </xf>
    <xf borderId="2" fillId="0" fontId="1" numFmtId="165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165" xfId="0" applyAlignment="1" applyFill="1" applyFont="1" applyNumberFormat="1">
      <alignment vertical="bottom"/>
    </xf>
    <xf borderId="0" fillId="4" fontId="1" numFmtId="0" xfId="0" applyAlignment="1" applyFont="1">
      <alignment vertical="bottom"/>
    </xf>
    <xf borderId="1" fillId="2" fontId="2" numFmtId="3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2" fillId="0" fontId="3" numFmtId="0" xfId="0" applyBorder="1" applyFont="1"/>
    <xf borderId="1" fillId="0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4" fontId="4" numFmtId="165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5" fontId="1" numFmtId="3" xfId="0" applyAlignment="1" applyBorder="1" applyFill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1" fillId="5" fontId="4" numFmtId="166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1" fillId="5" fontId="5" numFmtId="0" xfId="0" applyAlignment="1" applyBorder="1" applyFont="1">
      <alignment vertical="bottom"/>
    </xf>
    <xf borderId="1" fillId="0" fontId="1" numFmtId="166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1" fillId="0" fontId="4" numFmtId="166" xfId="0" applyAlignment="1" applyBorder="1" applyFont="1" applyNumberFormat="1">
      <alignment horizontal="right" vertical="bottom"/>
    </xf>
    <xf borderId="1" fillId="5" fontId="4" numFmtId="3" xfId="0" applyAlignment="1" applyBorder="1" applyFont="1" applyNumberFormat="1">
      <alignment horizontal="right" vertical="bottom"/>
    </xf>
    <xf borderId="1" fillId="5" fontId="4" numFmtId="164" xfId="0" applyAlignment="1" applyBorder="1" applyFont="1" applyNumberFormat="1">
      <alignment horizontal="right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horizontal="right" vertical="bottom"/>
    </xf>
    <xf borderId="1" fillId="4" fontId="1" numFmtId="3" xfId="0" applyAlignment="1" applyBorder="1" applyFont="1" applyNumberFormat="1">
      <alignment vertical="bottom"/>
    </xf>
    <xf borderId="1" fillId="4" fontId="1" numFmtId="164" xfId="0" applyAlignment="1" applyBorder="1" applyFont="1" applyNumberFormat="1">
      <alignment vertical="bottom"/>
    </xf>
    <xf borderId="1" fillId="4" fontId="1" numFmtId="166" xfId="0" applyAlignment="1" applyBorder="1" applyFont="1" applyNumberFormat="1">
      <alignment vertical="bottom"/>
    </xf>
    <xf borderId="0" fillId="4" fontId="1" numFmtId="166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6" numFmtId="166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1" fillId="0" fontId="1" numFmtId="3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4" numFmtId="3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166" xfId="0" applyAlignment="1" applyBorder="1" applyFont="1" applyNumberFormat="1">
      <alignment vertical="bottom"/>
    </xf>
    <xf borderId="1" fillId="0" fontId="4" numFmtId="3" xfId="0" applyAlignment="1" applyBorder="1" applyFont="1" applyNumberFormat="1">
      <alignment horizontal="right" vertical="bottom"/>
    </xf>
    <xf borderId="1" fillId="4" fontId="4" numFmtId="166" xfId="0" applyAlignment="1" applyBorder="1" applyFont="1" applyNumberFormat="1">
      <alignment vertical="bottom"/>
    </xf>
    <xf borderId="1" fillId="4" fontId="4" numFmtId="166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4" fillId="0" fontId="1" numFmtId="3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166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6" fontId="7" numFmtId="3" xfId="0" applyAlignment="1" applyBorder="1" applyFill="1" applyFont="1" applyNumberFormat="1">
      <alignment vertical="bottom"/>
    </xf>
    <xf borderId="1" fillId="6" fontId="2" numFmtId="164" xfId="0" applyAlignment="1" applyBorder="1" applyFont="1" applyNumberFormat="1">
      <alignment vertical="bottom"/>
    </xf>
    <xf borderId="3" fillId="6" fontId="2" numFmtId="166" xfId="0" applyAlignment="1" applyBorder="1" applyFont="1" applyNumberFormat="1">
      <alignment vertical="bottom"/>
    </xf>
    <xf borderId="1" fillId="6" fontId="2" numFmtId="166" xfId="0" applyAlignment="1" applyBorder="1" applyFont="1" applyNumberFormat="1">
      <alignment vertical="bottom"/>
    </xf>
    <xf borderId="1" fillId="6" fontId="2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right" vertical="bottom"/>
    </xf>
    <xf borderId="5" fillId="0" fontId="4" numFmtId="3" xfId="0" applyAlignment="1" applyBorder="1" applyFont="1" applyNumberFormat="1">
      <alignment horizontal="right" readingOrder="0" vertical="bottom"/>
    </xf>
    <xf borderId="6" fillId="0" fontId="4" numFmtId="164" xfId="0" applyAlignment="1" applyBorder="1" applyFont="1" applyNumberFormat="1">
      <alignment horizontal="right" vertical="bottom"/>
    </xf>
    <xf borderId="7" fillId="0" fontId="4" numFmtId="166" xfId="0" applyAlignment="1" applyBorder="1" applyFont="1" applyNumberFormat="1">
      <alignment horizontal="right" vertical="bottom"/>
    </xf>
    <xf borderId="8" fillId="0" fontId="4" numFmtId="166" xfId="0" applyAlignment="1" applyBorder="1" applyFont="1" applyNumberFormat="1">
      <alignment horizontal="left" vertical="bottom"/>
    </xf>
    <xf borderId="8" fillId="0" fontId="4" numFmtId="0" xfId="0" applyAlignment="1" applyBorder="1" applyFont="1">
      <alignment vertical="bottom"/>
    </xf>
    <xf borderId="1" fillId="4" fontId="9" numFmtId="0" xfId="0" applyAlignment="1" applyBorder="1" applyFont="1">
      <alignment horizontal="right" vertical="bottom"/>
    </xf>
    <xf borderId="0" fillId="4" fontId="4" numFmtId="166" xfId="0" applyAlignment="1" applyFont="1" applyNumberFormat="1">
      <alignment vertical="bottom"/>
    </xf>
    <xf borderId="9" fillId="0" fontId="3" numFmtId="0" xfId="0" applyBorder="1" applyFont="1"/>
    <xf borderId="8" fillId="0" fontId="3" numFmtId="0" xfId="0" applyBorder="1" applyFont="1"/>
    <xf borderId="1" fillId="0" fontId="1" numFmtId="0" xfId="0" applyAlignment="1" applyBorder="1" applyFont="1">
      <alignment horizontal="right" vertical="bottom"/>
    </xf>
    <xf borderId="5" fillId="0" fontId="3" numFmtId="0" xfId="0" applyBorder="1" applyFont="1"/>
    <xf borderId="6" fillId="0" fontId="3" numFmtId="0" xfId="0" applyBorder="1" applyFont="1"/>
    <xf borderId="6" fillId="0" fontId="4" numFmtId="166" xfId="0" applyAlignment="1" applyBorder="1" applyFont="1" applyNumberFormat="1">
      <alignment horizontal="left" vertical="bottom"/>
    </xf>
    <xf borderId="6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horizontal="right" readingOrder="0" vertical="bottom"/>
    </xf>
    <xf borderId="1" fillId="0" fontId="4" numFmtId="166" xfId="0" applyAlignment="1" applyBorder="1" applyFont="1" applyNumberFormat="1">
      <alignment readingOrder="0" vertical="bottom"/>
    </xf>
    <xf borderId="1" fillId="0" fontId="4" numFmtId="166" xfId="0" applyAlignment="1" applyBorder="1" applyFont="1" applyNumberFormat="1">
      <alignment horizontal="right" readingOrder="0" vertical="bottom"/>
    </xf>
    <xf borderId="1" fillId="0" fontId="4" numFmtId="166" xfId="0" applyAlignment="1" applyBorder="1" applyFont="1" applyNumberFormat="1">
      <alignment horizontal="left"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4" numFmtId="165" xfId="0" applyAlignment="1" applyBorder="1" applyFont="1" applyNumberFormat="1">
      <alignment horizontal="left" readingOrder="0" vertical="bottom"/>
    </xf>
    <xf borderId="1" fillId="0" fontId="10" numFmtId="0" xfId="0" applyAlignment="1" applyBorder="1" applyFont="1">
      <alignment readingOrder="0"/>
    </xf>
    <xf borderId="1" fillId="0" fontId="10" numFmtId="167" xfId="0" applyAlignment="1" applyBorder="1" applyFont="1" applyNumberFormat="1">
      <alignment readingOrder="0"/>
    </xf>
    <xf borderId="1" fillId="0" fontId="10" numFmtId="0" xfId="0" applyAlignment="1" applyBorder="1" applyFont="1">
      <alignment horizontal="left" readingOrder="0"/>
    </xf>
    <xf borderId="1" fillId="0" fontId="4" numFmtId="165" xfId="0" applyAlignment="1" applyBorder="1" applyFont="1" applyNumberFormat="1">
      <alignment horizontal="right" vertical="bottom"/>
    </xf>
    <xf borderId="1" fillId="0" fontId="4" numFmtId="168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10" numFmtId="0" xfId="0" applyBorder="1" applyFont="1"/>
    <xf borderId="5" fillId="7" fontId="1" numFmtId="3" xfId="0" applyAlignment="1" applyBorder="1" applyFill="1" applyFont="1" applyNumberFormat="1">
      <alignment vertical="bottom"/>
    </xf>
    <xf borderId="6" fillId="7" fontId="1" numFmtId="164" xfId="0" applyAlignment="1" applyBorder="1" applyFont="1" applyNumberFormat="1">
      <alignment vertical="bottom"/>
    </xf>
    <xf borderId="1" fillId="7" fontId="1" numFmtId="166" xfId="0" applyAlignment="1" applyBorder="1" applyFont="1" applyNumberFormat="1">
      <alignment vertical="bottom"/>
    </xf>
    <xf borderId="6" fillId="7" fontId="1" numFmtId="166" xfId="0" applyAlignment="1" applyBorder="1" applyFont="1" applyNumberFormat="1">
      <alignment vertical="bottom"/>
    </xf>
    <xf borderId="6" fillId="7" fontId="1" numFmtId="0" xfId="0" applyAlignment="1" applyBorder="1" applyFont="1">
      <alignment vertical="bottom"/>
    </xf>
    <xf borderId="1" fillId="0" fontId="4" numFmtId="168" xfId="0" applyAlignment="1" applyBorder="1" applyFont="1" applyNumberFormat="1">
      <alignment horizontal="right" readingOrder="0" vertical="bottom"/>
    </xf>
    <xf borderId="1" fillId="4" fontId="4" numFmtId="3" xfId="0" applyAlignment="1" applyBorder="1" applyFont="1" applyNumberFormat="1">
      <alignment horizontal="right" vertical="bottom"/>
    </xf>
    <xf borderId="1" fillId="4" fontId="4" numFmtId="164" xfId="0" applyAlignment="1" applyBorder="1" applyFont="1" applyNumberFormat="1">
      <alignment horizontal="right" vertical="bottom"/>
    </xf>
    <xf borderId="1" fillId="4" fontId="4" numFmtId="3" xfId="0" applyAlignment="1" applyBorder="1" applyFont="1" applyNumberFormat="1">
      <alignment vertical="bottom"/>
    </xf>
    <xf borderId="1" fillId="4" fontId="4" numFmtId="168" xfId="0" applyAlignment="1" applyBorder="1" applyFont="1" applyNumberFormat="1">
      <alignment horizontal="right" vertical="bottom"/>
    </xf>
    <xf borderId="0" fillId="0" fontId="4" numFmtId="168" xfId="0" applyAlignment="1" applyFont="1" applyNumberFormat="1">
      <alignment horizontal="right" vertical="bottom"/>
    </xf>
    <xf borderId="1" fillId="8" fontId="1" numFmtId="3" xfId="0" applyAlignment="1" applyBorder="1" applyFill="1" applyFont="1" applyNumberFormat="1">
      <alignment vertical="bottom"/>
    </xf>
    <xf borderId="1" fillId="8" fontId="1" numFmtId="164" xfId="0" applyAlignment="1" applyBorder="1" applyFont="1" applyNumberFormat="1">
      <alignment vertical="bottom"/>
    </xf>
    <xf borderId="1" fillId="8" fontId="4" numFmtId="166" xfId="0" applyAlignment="1" applyBorder="1" applyFont="1" applyNumberFormat="1">
      <alignment vertical="bottom"/>
    </xf>
    <xf borderId="1" fillId="8" fontId="4" numFmtId="166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5" max="5" width="20.0"/>
    <col customWidth="1" min="6" max="6" width="16.88"/>
  </cols>
  <sheetData>
    <row r="1">
      <c r="A1" s="1"/>
      <c r="B1" s="2"/>
      <c r="C1" s="3"/>
      <c r="D1" s="4"/>
      <c r="E1" s="5"/>
      <c r="F1" s="6"/>
      <c r="G1" s="7"/>
      <c r="H1" s="8"/>
      <c r="I1" s="9"/>
      <c r="J1" s="1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1" t="s">
        <v>0</v>
      </c>
      <c r="B2" s="12" t="s">
        <v>1</v>
      </c>
      <c r="C2" s="13" t="s">
        <v>2</v>
      </c>
      <c r="D2" s="14"/>
      <c r="E2" s="15" t="s">
        <v>3</v>
      </c>
      <c r="F2" s="7"/>
      <c r="G2" s="7"/>
      <c r="H2" s="16" t="s">
        <v>4</v>
      </c>
      <c r="I2" s="17" t="s">
        <v>5</v>
      </c>
      <c r="J2" s="18" t="s">
        <v>6</v>
      </c>
      <c r="K2" s="19" t="s">
        <v>7</v>
      </c>
      <c r="L2" s="19" t="s">
        <v>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20"/>
      <c r="B3" s="21"/>
      <c r="C3" s="22" t="s">
        <v>9</v>
      </c>
      <c r="D3" s="23"/>
      <c r="E3" s="24"/>
      <c r="F3" s="7"/>
      <c r="G3" s="7"/>
      <c r="H3" s="10"/>
      <c r="I3" s="25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20"/>
      <c r="B4" s="21"/>
      <c r="C4" s="26"/>
      <c r="D4" s="27"/>
      <c r="E4" s="24"/>
      <c r="F4" s="7"/>
      <c r="G4" s="7"/>
      <c r="H4" s="10"/>
      <c r="I4" s="28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20"/>
      <c r="B5" s="21"/>
      <c r="C5" s="22"/>
      <c r="D5" s="29"/>
      <c r="E5" s="15"/>
      <c r="F5" s="7"/>
      <c r="G5" s="7"/>
      <c r="H5" s="18" t="s">
        <v>10</v>
      </c>
      <c r="I5" s="25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30"/>
      <c r="B6" s="31"/>
      <c r="C6" s="22"/>
      <c r="D6" s="29"/>
      <c r="E6" s="15"/>
      <c r="F6" s="7"/>
      <c r="G6" s="7"/>
      <c r="H6" s="18" t="s">
        <v>11</v>
      </c>
      <c r="I6" s="32">
        <v>69160.23</v>
      </c>
      <c r="J6" s="33">
        <f>I6-D97+D26</f>
        <v>32770.93</v>
      </c>
      <c r="K6" s="33">
        <f>J6-I6</f>
        <v>-36389.3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34"/>
      <c r="B7" s="35"/>
      <c r="C7" s="36"/>
      <c r="D7" s="23"/>
      <c r="E7" s="24"/>
      <c r="F7" s="7"/>
      <c r="G7" s="7"/>
      <c r="H7" s="7"/>
      <c r="I7" s="28"/>
      <c r="J7" s="28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0"/>
      <c r="B8" s="21"/>
      <c r="C8" s="22" t="s">
        <v>12</v>
      </c>
      <c r="D8" s="23"/>
      <c r="E8" s="24"/>
      <c r="F8" s="7"/>
      <c r="G8" s="7"/>
      <c r="H8" s="10"/>
      <c r="I8" s="37"/>
      <c r="J8" s="37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30"/>
      <c r="B9" s="31"/>
      <c r="C9" s="22"/>
      <c r="D9" s="29"/>
      <c r="E9" s="15"/>
      <c r="F9" s="7"/>
      <c r="G9" s="7"/>
      <c r="H9" s="38" t="s">
        <v>13</v>
      </c>
      <c r="I9" s="39">
        <f t="shared" ref="I9:J9" si="1">SUM(I6:I7)</f>
        <v>69160.23</v>
      </c>
      <c r="J9" s="39">
        <f t="shared" si="1"/>
        <v>32770.93</v>
      </c>
      <c r="K9" s="40">
        <f>J9-I9</f>
        <v>-36389.3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20"/>
      <c r="B10" s="21"/>
      <c r="C10" s="22" t="s">
        <v>14</v>
      </c>
      <c r="D10" s="29"/>
      <c r="E10" s="24"/>
      <c r="F10" s="19" t="s">
        <v>15</v>
      </c>
      <c r="G10" s="7"/>
      <c r="H10" s="10"/>
      <c r="I10" s="37"/>
      <c r="J10" s="37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20"/>
      <c r="B11" s="21"/>
      <c r="C11" s="22" t="s">
        <v>14</v>
      </c>
      <c r="D11" s="29"/>
      <c r="E11" s="24"/>
      <c r="F11" s="7"/>
      <c r="G11" s="7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41"/>
      <c r="B12" s="42"/>
      <c r="C12" s="23"/>
      <c r="D12" s="23"/>
      <c r="E12" s="24"/>
      <c r="F12" s="7"/>
      <c r="G12" s="7"/>
      <c r="H12" s="7"/>
      <c r="I12" s="28"/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41"/>
      <c r="B13" s="42"/>
      <c r="C13" s="23"/>
      <c r="D13" s="23"/>
      <c r="E13" s="24"/>
      <c r="F13" s="7"/>
      <c r="G13" s="7"/>
      <c r="H13" s="7"/>
      <c r="I13" s="28"/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0"/>
      <c r="B14" s="21"/>
      <c r="C14" s="22" t="s">
        <v>16</v>
      </c>
      <c r="D14" s="23"/>
      <c r="E14" s="24"/>
      <c r="F14" s="7"/>
      <c r="G14" s="7"/>
      <c r="H14" s="7"/>
      <c r="I14" s="28"/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30"/>
      <c r="B15" s="31"/>
      <c r="C15" s="22"/>
      <c r="D15" s="29"/>
      <c r="E15" s="15"/>
      <c r="F15" s="7"/>
      <c r="G15" s="7"/>
      <c r="H15" s="7"/>
      <c r="I15" s="28"/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20"/>
      <c r="B16" s="21"/>
      <c r="C16" s="22" t="s">
        <v>14</v>
      </c>
      <c r="D16" s="29"/>
      <c r="E16" s="2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20"/>
      <c r="B17" s="21"/>
      <c r="C17" s="22" t="s">
        <v>14</v>
      </c>
      <c r="D17" s="29"/>
      <c r="E17" s="2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41"/>
      <c r="B18" s="42"/>
      <c r="C18" s="23"/>
      <c r="D18" s="23"/>
      <c r="E18" s="2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20"/>
      <c r="B19" s="21"/>
      <c r="C19" s="22" t="s">
        <v>17</v>
      </c>
      <c r="D19" s="36"/>
      <c r="E19" s="2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20"/>
      <c r="B20" s="21"/>
      <c r="C20" s="22" t="s">
        <v>14</v>
      </c>
      <c r="D20" s="23"/>
      <c r="E20" s="2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41"/>
      <c r="B21" s="42"/>
      <c r="C21" s="23"/>
      <c r="D21" s="36"/>
      <c r="E21" s="2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7"/>
      <c r="B22" s="7"/>
      <c r="C22" s="7"/>
      <c r="D22" s="23"/>
      <c r="E22" s="2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43"/>
      <c r="B23" s="44"/>
      <c r="C23" s="15"/>
      <c r="D23" s="29"/>
      <c r="E23" s="4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43"/>
      <c r="B24" s="44"/>
      <c r="C24" s="15"/>
      <c r="D24" s="29"/>
      <c r="E24" s="4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46"/>
      <c r="B25" s="42"/>
      <c r="C25" s="42"/>
      <c r="D25" s="23"/>
      <c r="E25" s="2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34"/>
      <c r="B26" s="35"/>
      <c r="C26" s="47" t="s">
        <v>18</v>
      </c>
      <c r="D26" s="48">
        <f>SUM(D3:D23)</f>
        <v>0</v>
      </c>
      <c r="E26" s="2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49"/>
      <c r="B27" s="50"/>
      <c r="C27" s="28"/>
      <c r="D27" s="28"/>
      <c r="E27" s="2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51"/>
      <c r="B28" s="52"/>
      <c r="C28" s="53"/>
      <c r="D28" s="53"/>
      <c r="E28" s="53"/>
      <c r="F28" s="5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55" t="s">
        <v>0</v>
      </c>
      <c r="B29" s="56" t="s">
        <v>1</v>
      </c>
      <c r="C29" s="57" t="s">
        <v>19</v>
      </c>
      <c r="D29" s="14"/>
      <c r="E29" s="58" t="s">
        <v>20</v>
      </c>
      <c r="F29" s="59" t="s">
        <v>21</v>
      </c>
      <c r="G29" s="7"/>
      <c r="H29" s="60" t="s">
        <v>22</v>
      </c>
      <c r="I29" s="61">
        <f>SUMIF(E28:E110,"*Pizza*",D28:D110)</f>
        <v>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62">
        <v>1.0</v>
      </c>
      <c r="B30" s="63">
        <v>45576.0</v>
      </c>
      <c r="C30" s="45" t="s">
        <v>23</v>
      </c>
      <c r="D30" s="64">
        <v>1007.0</v>
      </c>
      <c r="E30" s="65" t="s">
        <v>24</v>
      </c>
      <c r="F30" s="66" t="s">
        <v>25</v>
      </c>
      <c r="G30" s="7"/>
      <c r="H30" s="24" t="s">
        <v>26</v>
      </c>
      <c r="I30" s="67">
        <f>SUMIF(E30:E110,"*Egen begivenhed*",D30:D110)</f>
        <v>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62">
        <v>2.0</v>
      </c>
      <c r="B31" s="63">
        <v>45576.0</v>
      </c>
      <c r="C31" s="68" t="s">
        <v>23</v>
      </c>
      <c r="D31" s="69"/>
      <c r="E31" s="70"/>
      <c r="F31" s="70"/>
      <c r="G31" s="7"/>
      <c r="H31" s="24" t="s">
        <v>27</v>
      </c>
      <c r="I31" s="71">
        <f>SUMIF(E30:E110,"*Ting til de*",D30:D110)</f>
        <v>0</v>
      </c>
      <c r="J31" s="2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62">
        <v>3.0</v>
      </c>
      <c r="B32" s="63">
        <v>45576.0</v>
      </c>
      <c r="C32" s="68" t="s">
        <v>23</v>
      </c>
      <c r="D32" s="69"/>
      <c r="E32" s="70"/>
      <c r="F32" s="70"/>
      <c r="G32" s="7"/>
      <c r="H32" s="24" t="s">
        <v>28</v>
      </c>
      <c r="I32" s="71">
        <f>SUMIF(E30:E110,"Valgfinansiering",D30:D110)</f>
        <v>3941.6</v>
      </c>
      <c r="J32" s="2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62">
        <v>4.0</v>
      </c>
      <c r="B33" s="63">
        <v>45576.0</v>
      </c>
      <c r="C33" s="68" t="s">
        <v>23</v>
      </c>
      <c r="D33" s="69"/>
      <c r="E33" s="70"/>
      <c r="F33" s="70"/>
      <c r="G33" s="7"/>
      <c r="H33" s="24" t="s">
        <v>29</v>
      </c>
      <c r="I33" s="71">
        <f>SUMIF(E30:E110,"*Forkæling*",D30:D110)</f>
        <v>0</v>
      </c>
      <c r="J33" s="2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62">
        <v>5.0</v>
      </c>
      <c r="B34" s="63">
        <v>45576.0</v>
      </c>
      <c r="C34" s="68" t="s">
        <v>23</v>
      </c>
      <c r="D34" s="72"/>
      <c r="E34" s="73"/>
      <c r="F34" s="73"/>
      <c r="G34" s="7"/>
      <c r="H34" s="24" t="s">
        <v>30</v>
      </c>
      <c r="I34" s="71">
        <f>SUMIF(E30:E110,"*Andenparts*",D30:D110)</f>
        <v>19998</v>
      </c>
      <c r="J34" s="2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62">
        <v>6.0</v>
      </c>
      <c r="B35" s="63">
        <v>45590.0</v>
      </c>
      <c r="C35" s="45" t="s">
        <v>31</v>
      </c>
      <c r="D35" s="29">
        <v>1191.0</v>
      </c>
      <c r="E35" s="74" t="s">
        <v>32</v>
      </c>
      <c r="F35" s="75" t="s">
        <v>33</v>
      </c>
      <c r="G35" s="7"/>
      <c r="H35" s="24" t="s">
        <v>34</v>
      </c>
      <c r="I35" s="71">
        <f>SUMIF(E30:E110,"*Andet*",D30:D110)</f>
        <v>0</v>
      </c>
      <c r="J35" s="2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62">
        <v>7.0</v>
      </c>
      <c r="B36" s="63">
        <v>45592.0</v>
      </c>
      <c r="C36" s="45" t="s">
        <v>35</v>
      </c>
      <c r="D36" s="29">
        <v>900.0</v>
      </c>
      <c r="E36" s="74" t="s">
        <v>32</v>
      </c>
      <c r="F36" s="75" t="s">
        <v>35</v>
      </c>
      <c r="G36" s="7"/>
      <c r="H36" s="24" t="s">
        <v>36</v>
      </c>
      <c r="I36" s="67">
        <f>SUMIF(E30:E110,"*Gebyrer*",D30:D110)</f>
        <v>0</v>
      </c>
      <c r="J36" s="2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62">
        <v>8.0</v>
      </c>
      <c r="B37" s="63">
        <v>45596.0</v>
      </c>
      <c r="C37" s="45" t="s">
        <v>37</v>
      </c>
      <c r="D37" s="29">
        <v>5507.0</v>
      </c>
      <c r="E37" s="74" t="s">
        <v>38</v>
      </c>
      <c r="F37" s="75" t="s">
        <v>39</v>
      </c>
      <c r="G37" s="7"/>
      <c r="H37" s="15" t="s">
        <v>40</v>
      </c>
      <c r="I37" s="67">
        <f>SUMIF(E30:E110,"*Studiestart*",D30:D110)</f>
        <v>3000</v>
      </c>
      <c r="J37" s="2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62">
        <v>9.0</v>
      </c>
      <c r="B38" s="63">
        <v>45596.0</v>
      </c>
      <c r="C38" s="45" t="s">
        <v>41</v>
      </c>
      <c r="D38" s="29">
        <v>1252.7</v>
      </c>
      <c r="E38" s="74" t="s">
        <v>38</v>
      </c>
      <c r="F38" s="75" t="s">
        <v>39</v>
      </c>
      <c r="G38" s="7"/>
      <c r="H38" s="7"/>
      <c r="I38" s="7"/>
      <c r="J38" s="2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62">
        <v>10.0</v>
      </c>
      <c r="B39" s="63">
        <v>45603.0</v>
      </c>
      <c r="C39" s="45" t="s">
        <v>42</v>
      </c>
      <c r="D39" s="29">
        <v>5000.0</v>
      </c>
      <c r="E39" s="74" t="s">
        <v>32</v>
      </c>
      <c r="F39" s="75" t="s">
        <v>43</v>
      </c>
      <c r="G39" s="7"/>
      <c r="H39" s="7"/>
      <c r="I39" s="7"/>
      <c r="J39" s="2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62">
        <v>11.0</v>
      </c>
      <c r="B40" s="63">
        <v>45607.0</v>
      </c>
      <c r="C40" s="45" t="s">
        <v>44</v>
      </c>
      <c r="D40" s="29">
        <v>1900.0</v>
      </c>
      <c r="E40" s="74" t="s">
        <v>32</v>
      </c>
      <c r="F40" s="75" t="s">
        <v>45</v>
      </c>
      <c r="G40" s="7"/>
      <c r="H40" s="7"/>
      <c r="I40" s="7"/>
      <c r="J40" s="2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62">
        <v>12.0</v>
      </c>
      <c r="B41" s="76">
        <v>45619.0</v>
      </c>
      <c r="C41" s="77" t="s">
        <v>46</v>
      </c>
      <c r="D41" s="78">
        <v>995.0</v>
      </c>
      <c r="E41" s="79" t="s">
        <v>28</v>
      </c>
      <c r="F41" s="80" t="s">
        <v>39</v>
      </c>
      <c r="G41" s="7"/>
      <c r="H41" s="7"/>
      <c r="I41" s="7"/>
      <c r="J41" s="2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62">
        <v>13.0</v>
      </c>
      <c r="B42" s="76">
        <v>45619.0</v>
      </c>
      <c r="C42" s="77" t="s">
        <v>47</v>
      </c>
      <c r="D42" s="78">
        <v>995.0</v>
      </c>
      <c r="E42" s="79" t="s">
        <v>28</v>
      </c>
      <c r="F42" s="80" t="s">
        <v>39</v>
      </c>
      <c r="G42" s="7"/>
      <c r="H42" s="7"/>
      <c r="I42" s="7"/>
      <c r="J42" s="2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62">
        <v>14.0</v>
      </c>
      <c r="B43" s="76">
        <v>45619.0</v>
      </c>
      <c r="C43" s="77" t="s">
        <v>48</v>
      </c>
      <c r="D43" s="78">
        <v>995.0</v>
      </c>
      <c r="E43" s="79" t="s">
        <v>28</v>
      </c>
      <c r="F43" s="80" t="s">
        <v>39</v>
      </c>
      <c r="G43" s="7"/>
      <c r="H43" s="7"/>
      <c r="I43" s="7"/>
      <c r="J43" s="2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62">
        <v>15.0</v>
      </c>
      <c r="B44" s="76">
        <v>45619.0</v>
      </c>
      <c r="C44" s="77" t="s">
        <v>49</v>
      </c>
      <c r="D44" s="78">
        <v>796.0</v>
      </c>
      <c r="E44" s="79" t="s">
        <v>28</v>
      </c>
      <c r="F44" s="80" t="s">
        <v>39</v>
      </c>
      <c r="G44" s="7"/>
      <c r="H44" s="7"/>
      <c r="I44" s="7"/>
      <c r="J44" s="2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81">
        <v>16.0</v>
      </c>
      <c r="B45" s="76">
        <v>45622.0</v>
      </c>
      <c r="C45" s="77" t="s">
        <v>50</v>
      </c>
      <c r="D45" s="78">
        <v>3000.0</v>
      </c>
      <c r="E45" s="82" t="s">
        <v>40</v>
      </c>
      <c r="F45" s="80" t="s">
        <v>51</v>
      </c>
      <c r="G45" s="7"/>
      <c r="H45" s="7"/>
      <c r="I45" s="7"/>
      <c r="J45" s="2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81">
        <v>17.0</v>
      </c>
      <c r="B46" s="76">
        <v>45622.0</v>
      </c>
      <c r="C46" s="77" t="s">
        <v>52</v>
      </c>
      <c r="D46" s="78">
        <v>48.18</v>
      </c>
      <c r="E46" s="79" t="s">
        <v>28</v>
      </c>
      <c r="F46" s="80" t="s">
        <v>39</v>
      </c>
      <c r="G46" s="7"/>
      <c r="H46" s="7"/>
      <c r="I46" s="7"/>
      <c r="J46" s="2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81">
        <v>18.0</v>
      </c>
      <c r="B47" s="76">
        <v>45623.0</v>
      </c>
      <c r="C47" s="77" t="s">
        <v>52</v>
      </c>
      <c r="D47" s="78">
        <v>32.12</v>
      </c>
      <c r="E47" s="79" t="s">
        <v>28</v>
      </c>
      <c r="F47" s="80" t="s">
        <v>39</v>
      </c>
      <c r="G47" s="7"/>
      <c r="H47" s="7"/>
      <c r="I47" s="7"/>
      <c r="J47" s="2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81">
        <v>19.0</v>
      </c>
      <c r="B48" s="76">
        <v>45624.0</v>
      </c>
      <c r="C48" s="77" t="s">
        <v>52</v>
      </c>
      <c r="D48" s="78">
        <v>32.12</v>
      </c>
      <c r="E48" s="79" t="s">
        <v>28</v>
      </c>
      <c r="F48" s="80" t="s">
        <v>39</v>
      </c>
      <c r="G48" s="7"/>
      <c r="H48" s="7"/>
      <c r="I48" s="7"/>
      <c r="J48" s="2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81">
        <v>20.0</v>
      </c>
      <c r="B49" s="76">
        <v>45625.0</v>
      </c>
      <c r="C49" s="77" t="s">
        <v>52</v>
      </c>
      <c r="D49" s="78">
        <v>48.18</v>
      </c>
      <c r="E49" s="79" t="s">
        <v>28</v>
      </c>
      <c r="F49" s="80" t="s">
        <v>39</v>
      </c>
      <c r="G49" s="7"/>
      <c r="H49" s="7"/>
      <c r="I49" s="7"/>
      <c r="J49" s="2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81">
        <v>21.0</v>
      </c>
      <c r="B50" s="76">
        <v>45637.0</v>
      </c>
      <c r="C50" s="77" t="s">
        <v>53</v>
      </c>
      <c r="D50" s="78">
        <v>2490.0</v>
      </c>
      <c r="E50" s="82" t="s">
        <v>54</v>
      </c>
      <c r="F50" s="80" t="s">
        <v>39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81">
        <v>22.0</v>
      </c>
      <c r="B51" s="76">
        <v>45643.0</v>
      </c>
      <c r="C51" s="77" t="s">
        <v>55</v>
      </c>
      <c r="D51" s="78">
        <v>5000.0</v>
      </c>
      <c r="E51" s="82" t="s">
        <v>32</v>
      </c>
      <c r="F51" s="80" t="s">
        <v>56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83">
        <v>23.0</v>
      </c>
      <c r="B52" s="84">
        <v>45645.0</v>
      </c>
      <c r="C52" s="83" t="s">
        <v>57</v>
      </c>
      <c r="D52" s="83">
        <v>5000.0</v>
      </c>
      <c r="E52" s="85" t="s">
        <v>32</v>
      </c>
      <c r="F52" s="83" t="s">
        <v>39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46"/>
      <c r="B53" s="44"/>
      <c r="C53" s="45"/>
      <c r="D53" s="29"/>
      <c r="E53" s="86"/>
      <c r="F53" s="1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46"/>
      <c r="B54" s="44"/>
      <c r="C54" s="45"/>
      <c r="D54" s="29"/>
      <c r="E54" s="86"/>
      <c r="F54" s="1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46"/>
      <c r="B55" s="44"/>
      <c r="C55" s="45"/>
      <c r="D55" s="29"/>
      <c r="E55" s="86"/>
      <c r="F55" s="1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46"/>
      <c r="B56" s="44"/>
      <c r="C56" s="45"/>
      <c r="D56" s="29"/>
      <c r="E56" s="86"/>
      <c r="F56" s="1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46"/>
      <c r="B57" s="44"/>
      <c r="C57" s="45"/>
      <c r="D57" s="29"/>
      <c r="E57" s="86"/>
      <c r="F57" s="1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46"/>
      <c r="B58" s="44"/>
      <c r="C58" s="45"/>
      <c r="D58" s="29"/>
      <c r="E58" s="29"/>
      <c r="F58" s="1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46"/>
      <c r="B59" s="44"/>
      <c r="C59" s="45"/>
      <c r="D59" s="29"/>
      <c r="E59" s="29"/>
      <c r="F59" s="1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46"/>
      <c r="B60" s="44"/>
      <c r="C60" s="45"/>
      <c r="D60" s="29"/>
      <c r="E60" s="29"/>
      <c r="F60" s="1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46"/>
      <c r="B61" s="87"/>
      <c r="C61" s="45"/>
      <c r="D61" s="29"/>
      <c r="E61" s="29"/>
      <c r="F61" s="1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46"/>
      <c r="B62" s="44"/>
      <c r="C62" s="45"/>
      <c r="D62" s="29"/>
      <c r="E62" s="29"/>
      <c r="F62" s="1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46"/>
      <c r="B63" s="44"/>
      <c r="C63" s="45"/>
      <c r="D63" s="29"/>
      <c r="E63" s="29"/>
      <c r="F63" s="1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46"/>
      <c r="B64" s="44"/>
      <c r="C64" s="45"/>
      <c r="D64" s="29"/>
      <c r="E64" s="45"/>
      <c r="F64" s="1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46"/>
      <c r="B65" s="44"/>
      <c r="C65" s="45"/>
      <c r="D65" s="29"/>
      <c r="E65" s="29"/>
      <c r="F65" s="1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46"/>
      <c r="B66" s="44"/>
      <c r="C66" s="45"/>
      <c r="D66" s="29"/>
      <c r="E66" s="29"/>
      <c r="F66" s="1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88"/>
      <c r="B67" s="87"/>
      <c r="C67" s="15"/>
      <c r="D67" s="88"/>
      <c r="E67" s="45"/>
      <c r="F67" s="1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88"/>
      <c r="B68" s="87"/>
      <c r="C68" s="15"/>
      <c r="D68" s="88"/>
      <c r="E68" s="45"/>
      <c r="F68" s="1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46"/>
      <c r="B69" s="44"/>
      <c r="C69" s="45"/>
      <c r="D69" s="64"/>
      <c r="E69" s="45"/>
      <c r="F69" s="1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46"/>
      <c r="B70" s="44"/>
      <c r="C70" s="45"/>
      <c r="D70" s="72"/>
      <c r="E70" s="45"/>
      <c r="F70" s="1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89"/>
      <c r="B71" s="89"/>
      <c r="C71" s="89"/>
      <c r="D71" s="89"/>
      <c r="E71" s="89"/>
      <c r="F71" s="8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89"/>
      <c r="B72" s="89"/>
      <c r="C72" s="89"/>
      <c r="D72" s="89"/>
      <c r="E72" s="89"/>
      <c r="F72" s="8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89"/>
      <c r="B73" s="89"/>
      <c r="C73" s="89"/>
      <c r="D73" s="89"/>
      <c r="E73" s="89"/>
      <c r="F73" s="8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89"/>
      <c r="B74" s="89"/>
      <c r="C74" s="89"/>
      <c r="D74" s="89"/>
      <c r="E74" s="89"/>
      <c r="F74" s="8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89"/>
      <c r="B75" s="89"/>
      <c r="C75" s="89"/>
      <c r="D75" s="89"/>
      <c r="E75" s="89"/>
      <c r="F75" s="8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89"/>
      <c r="B76" s="89"/>
      <c r="C76" s="89"/>
      <c r="D76" s="89"/>
      <c r="E76" s="89"/>
      <c r="F76" s="8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89"/>
      <c r="B77" s="89"/>
      <c r="C77" s="89"/>
      <c r="D77" s="89"/>
      <c r="E77" s="89"/>
      <c r="F77" s="8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89"/>
      <c r="B78" s="89"/>
      <c r="C78" s="89"/>
      <c r="D78" s="89"/>
      <c r="E78" s="89"/>
      <c r="F78" s="8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89"/>
      <c r="B79" s="89"/>
      <c r="C79" s="89"/>
      <c r="D79" s="89"/>
      <c r="E79" s="89"/>
      <c r="F79" s="8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89"/>
      <c r="B80" s="89"/>
      <c r="C80" s="89"/>
      <c r="D80" s="89"/>
      <c r="E80" s="89"/>
      <c r="F80" s="8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89"/>
      <c r="B81" s="89"/>
      <c r="C81" s="89"/>
      <c r="D81" s="89"/>
      <c r="E81" s="89"/>
      <c r="F81" s="8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41"/>
      <c r="B82" s="42"/>
      <c r="C82" s="23"/>
      <c r="D82" s="23"/>
      <c r="E82" s="23"/>
      <c r="F82" s="2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41"/>
      <c r="B83" s="42"/>
      <c r="C83" s="23"/>
      <c r="D83" s="23"/>
      <c r="E83" s="23"/>
      <c r="F83" s="2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24"/>
      <c r="B84" s="42"/>
      <c r="C84" s="23"/>
      <c r="D84" s="23"/>
      <c r="E84" s="23"/>
      <c r="F84" s="2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90"/>
      <c r="B85" s="91"/>
      <c r="C85" s="92"/>
      <c r="D85" s="92"/>
      <c r="E85" s="93"/>
      <c r="F85" s="9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81" t="s">
        <v>58</v>
      </c>
      <c r="B86" s="95">
        <v>45628.0</v>
      </c>
      <c r="C86" s="77" t="s">
        <v>59</v>
      </c>
      <c r="D86" s="78">
        <v>200.0</v>
      </c>
      <c r="E86" s="45"/>
      <c r="F86" s="1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46"/>
      <c r="B87" s="87"/>
      <c r="C87" s="15"/>
      <c r="D87" s="29"/>
      <c r="E87" s="45"/>
      <c r="F87" s="1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46"/>
      <c r="B88" s="44"/>
      <c r="C88" s="45"/>
      <c r="D88" s="29"/>
      <c r="E88" s="45"/>
      <c r="F88" s="1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46"/>
      <c r="B89" s="44"/>
      <c r="C89" s="45"/>
      <c r="D89" s="29"/>
      <c r="E89" s="45"/>
      <c r="F89" s="1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96"/>
      <c r="B90" s="97"/>
      <c r="C90" s="47"/>
      <c r="D90" s="48"/>
      <c r="E90" s="45"/>
      <c r="F90" s="1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96"/>
      <c r="B91" s="97"/>
      <c r="C91" s="45"/>
      <c r="D91" s="48"/>
      <c r="E91" s="45"/>
      <c r="F91" s="1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98"/>
      <c r="B92" s="99"/>
      <c r="C92" s="47"/>
      <c r="D92" s="48"/>
      <c r="E92" s="15"/>
      <c r="F92" s="1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9"/>
      <c r="B93" s="100"/>
      <c r="C93" s="47"/>
      <c r="D93" s="33"/>
      <c r="E93" s="45"/>
      <c r="F93" s="1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96"/>
      <c r="B94" s="97"/>
      <c r="C94" s="45"/>
      <c r="D94" s="48"/>
      <c r="E94" s="45"/>
      <c r="F94" s="1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9"/>
      <c r="B95" s="100"/>
      <c r="C95" s="19"/>
      <c r="D95" s="33"/>
      <c r="E95" s="45"/>
      <c r="F95" s="1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19"/>
      <c r="B96" s="100"/>
      <c r="C96" s="45"/>
      <c r="D96" s="33"/>
      <c r="E96" s="45"/>
      <c r="F96" s="1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01"/>
      <c r="B97" s="102"/>
      <c r="C97" s="103" t="s">
        <v>60</v>
      </c>
      <c r="D97" s="104">
        <f>SUM(D30:D89)</f>
        <v>36389.3</v>
      </c>
      <c r="E97" s="24"/>
      <c r="F97" s="2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49"/>
      <c r="B98" s="5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49"/>
      <c r="B99" s="50"/>
      <c r="C99" s="28"/>
      <c r="D99" s="28"/>
      <c r="E99" s="2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49"/>
      <c r="B100" s="50"/>
      <c r="C100" s="28"/>
      <c r="D100" s="28"/>
      <c r="E100" s="2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49"/>
      <c r="B101" s="50"/>
      <c r="C101" s="28"/>
      <c r="D101" s="28"/>
      <c r="E101" s="2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49"/>
      <c r="B102" s="50"/>
      <c r="C102" s="28"/>
      <c r="D102" s="28"/>
      <c r="E102" s="2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49"/>
      <c r="B103" s="28"/>
      <c r="C103" s="28"/>
      <c r="D103" s="28"/>
      <c r="E103" s="2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49"/>
      <c r="B104" s="28"/>
      <c r="C104" s="28"/>
      <c r="D104" s="28"/>
      <c r="E104" s="2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49"/>
      <c r="B105" s="28"/>
      <c r="C105" s="28"/>
      <c r="D105" s="28"/>
      <c r="E105" s="10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49"/>
      <c r="B106" s="28"/>
      <c r="C106" s="28"/>
      <c r="D106" s="28"/>
      <c r="E106" s="10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49"/>
      <c r="B107" s="28"/>
      <c r="C107" s="28"/>
      <c r="D107" s="28"/>
      <c r="E107" s="10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49"/>
      <c r="B108" s="28"/>
      <c r="C108" s="28"/>
      <c r="D108" s="28"/>
      <c r="E108" s="2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49"/>
      <c r="B109" s="28"/>
      <c r="C109" s="28"/>
      <c r="D109" s="28"/>
      <c r="E109" s="2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49"/>
      <c r="B110" s="28"/>
      <c r="C110" s="28"/>
      <c r="D110" s="28"/>
      <c r="E110" s="2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49"/>
      <c r="B111" s="28"/>
      <c r="C111" s="28"/>
      <c r="D111" s="28"/>
      <c r="E111" s="2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4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4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</sheetData>
  <mergeCells count="6">
    <mergeCell ref="C2:D2"/>
    <mergeCell ref="C29:D29"/>
    <mergeCell ref="D30:D34"/>
    <mergeCell ref="E30:E34"/>
    <mergeCell ref="F30:F34"/>
    <mergeCell ref="D69:D70"/>
  </mergeCells>
  <drawing r:id="rId1"/>
</worksheet>
</file>