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øglefordeling" sheetId="1" r:id="rId3"/>
    <sheet state="visible" name="Budget" sheetId="2" r:id="rId4"/>
    <sheet state="visible" name="Realiseret Budget" sheetId="3" r:id="rId5"/>
    <sheet state="visible" name="Live Regnskab"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3">
      <text>
        <t xml:space="preserve">Øl og Sodavand evt. snacks
</t>
      </text>
    </comment>
    <comment authorId="0" ref="B14">
      <text>
        <t xml:space="preserve">Mad der ikke har noget med valg eller politik. </t>
      </text>
    </comment>
    <comment authorId="0" ref="B15">
      <text>
        <t xml:space="preserve">Støtte til arrangementer. Må ikke bruges på mad og øl.
- Lan
- Fyttetur bus
- Præmier
- Fames 
- m.m.</t>
      </text>
    </comment>
    <comment authorId="0" ref="B16">
      <text>
        <t xml:space="preserve">Foredrag m.v.</t>
      </text>
    </comment>
    <comment authorId="0" ref="B17">
      <text>
        <t xml:space="preserve">Selvsigende
5000 til legat
2000 til drikkevare (hype)</t>
      </text>
    </comment>
    <comment authorId="0" ref="B18">
      <text>
        <t xml:space="preserve">Arrangementer med en politisk agenda
- Vaffeldag
- Risengrød
- debatdag
- Hotdog dag</t>
      </text>
    </comment>
    <comment authorId="0" ref="B19">
      <text>
        <t xml:space="preserve">Der skal være søgt ved studienævnet og afslag vedlægges som bevis</t>
      </text>
    </comment>
    <comment authorId="0" ref="B20">
      <text>
        <t xml:space="preserve">Print og kopi plus hjemmeside
printkonto
</t>
      </text>
    </comment>
    <comment authorId="0" ref="B21">
      <text>
        <t xml:space="preserve">Div t-shirts, klistermærker, banner</t>
      </text>
    </comment>
    <comment authorId="0" ref="B22">
      <text>
        <t xml:space="preserve">Når vi er her længe</t>
      </text>
    </comment>
    <comment authorId="0" ref="B23">
      <text>
        <t xml:space="preserve">Overraskelser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5">
      <text>
        <t xml:space="preserve">Øl og Sodavand evt. snacks
</t>
      </text>
    </comment>
    <comment authorId="0" ref="A16">
      <text>
        <t xml:space="preserve">Mad der ikke har noget med valg eller politik. </t>
      </text>
    </comment>
    <comment authorId="0" ref="A17">
      <text>
        <t xml:space="preserve">Støtte til arrangementer. Må ikke bruges på mad og øl.
- Lan
- Fyttetur bus
- Præmier
- Fames 
- m.m.</t>
      </text>
    </comment>
    <comment authorId="0" ref="A18">
      <text>
        <t xml:space="preserve">Foredrag m.v.</t>
      </text>
    </comment>
    <comment authorId="0" ref="A19">
      <text>
        <t xml:space="preserve">Selvsigende
5000 til legat
2000 til drikkevare (hype)</t>
      </text>
    </comment>
    <comment authorId="0" ref="A20">
      <text>
        <t xml:space="preserve">Arrangementer med en politisk agenda
- Vaffeldag
- Risengrød
- debatdag
- Hotdog dag</t>
      </text>
    </comment>
    <comment authorId="0" ref="A21">
      <text>
        <t xml:space="preserve">Der skal være søgt ved studienævnet og afslag vedlægges som bevis</t>
      </text>
    </comment>
    <comment authorId="0" ref="A22">
      <text>
        <t xml:space="preserve">Print og kopi plus hjemmeside
printkonto
</t>
      </text>
    </comment>
    <comment authorId="0" ref="A23">
      <text>
        <t xml:space="preserve">Div t-shirts, klistermærker, banner</t>
      </text>
    </comment>
    <comment authorId="0" ref="A24">
      <text>
        <t xml:space="preserve">Når vi er her længe</t>
      </text>
    </comment>
    <comment authorId="0" ref="A25">
      <text>
        <t xml:space="preserve">Overraskelser
</t>
      </text>
    </comment>
  </commentList>
</comments>
</file>

<file path=xl/sharedStrings.xml><?xml version="1.0" encoding="utf-8"?>
<sst xmlns="http://schemas.openxmlformats.org/spreadsheetml/2006/main" count="84" uniqueCount="61">
  <si>
    <t>Budget Udkast</t>
  </si>
  <si>
    <t>Nøglefordeling</t>
  </si>
  <si>
    <t>Valg</t>
  </si>
  <si>
    <t>Sociale Aktiviter</t>
  </si>
  <si>
    <t>Faglige Aktiviteter</t>
  </si>
  <si>
    <t>Drift</t>
  </si>
  <si>
    <t>Socialeaktiviter</t>
  </si>
  <si>
    <t>Antal Pladser</t>
  </si>
  <si>
    <t>Gratis bar</t>
  </si>
  <si>
    <t>Kurser</t>
  </si>
  <si>
    <t>Præsentationsmateriale</t>
  </si>
  <si>
    <t>Fagligeaktiviter</t>
  </si>
  <si>
    <t>Støtte pr. plads</t>
  </si>
  <si>
    <t>Spisearrangementer</t>
  </si>
  <si>
    <t>Årets studerende</t>
  </si>
  <si>
    <t>Valgmidler</t>
  </si>
  <si>
    <t>Socialt komsammen</t>
  </si>
  <si>
    <t>Politiske aktiviteter</t>
  </si>
  <si>
    <t>Mad til aktive</t>
  </si>
  <si>
    <t>Egenkapital</t>
  </si>
  <si>
    <t>Projektpulje</t>
  </si>
  <si>
    <t>Frivillig pleje</t>
  </si>
  <si>
    <t>Hovedkonti</t>
  </si>
  <si>
    <t>Nøgle Budget 2015</t>
  </si>
  <si>
    <t>Afrundet Budget 2015</t>
  </si>
  <si>
    <t>Samlet Budget</t>
  </si>
  <si>
    <t>Index</t>
  </si>
  <si>
    <t>Indtægt fra studienævn</t>
  </si>
  <si>
    <t>Nøglebudget</t>
  </si>
  <si>
    <t>Reguleret Budget</t>
  </si>
  <si>
    <t>Budget Sociale aktiviter</t>
  </si>
  <si>
    <t>Budget Faglige aktiviter</t>
  </si>
  <si>
    <t>Budget Drift</t>
  </si>
  <si>
    <t>Hensættelser</t>
  </si>
  <si>
    <t>Konto kode</t>
  </si>
  <si>
    <t>Kontodetaljer</t>
  </si>
  <si>
    <t>Tilpasset Budget 2015</t>
  </si>
  <si>
    <t>Reguleret Budget 2015</t>
  </si>
  <si>
    <t xml:space="preserve">Realiseret 
</t>
  </si>
  <si>
    <t>Rest 2015</t>
  </si>
  <si>
    <t>Indtægt valgte pladser</t>
  </si>
  <si>
    <t>samlet</t>
  </si>
  <si>
    <t xml:space="preserve">Realiseret
</t>
  </si>
  <si>
    <t>Indtægter</t>
  </si>
  <si>
    <t>Budget kode</t>
  </si>
  <si>
    <t>Overført fra 2014</t>
  </si>
  <si>
    <t>Renteindtægter</t>
  </si>
  <si>
    <t>Realiserede Udgifter</t>
  </si>
  <si>
    <t>1501 - Gensendelse af brætspil</t>
  </si>
  <si>
    <t>1502 - Semesterstart 2015-02-02</t>
  </si>
  <si>
    <t xml:space="preserve">Resultat pr. </t>
  </si>
  <si>
    <t>#N/A</t>
  </si>
  <si>
    <t>Projekterede Udgifter</t>
  </si>
  <si>
    <t>Projektstøtte pulje efterår 2014</t>
  </si>
  <si>
    <t>ADSL legat - Årets studerende</t>
  </si>
  <si>
    <t>Årets studerende fest</t>
  </si>
  <si>
    <t>ADSL Bowler</t>
  </si>
  <si>
    <t>ADSL Spiser</t>
  </si>
  <si>
    <t>Feaster</t>
  </si>
  <si>
    <t>Rest 2014</t>
  </si>
  <si>
    <t>#VALUE!:blankIndicator: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</si>
</sst>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23.0"/>
      <color rgb="FF000000"/>
      <name val="Arial"/>
    </font>
    <font>
      <b/>
      <sz val="10.0"/>
      <color rgb="FF000000"/>
      <name val="Arial"/>
    </font>
    <font>
      <b/>
      <sz val="18.0"/>
      <color rgb="FF000000"/>
      <name val="Arial"/>
    </font>
    <font>
      <sz val="10.0"/>
      <color rgb="FF2D2D2D"/>
      <name val="Arial"/>
    </font>
    <font>
      <b/>
      <sz val="10.0"/>
      <color rgb="FF2D2D2D"/>
      <name val="Arial"/>
    </font>
    <font/>
  </fonts>
  <fills count="6">
    <fill>
      <patternFill patternType="none"/>
    </fill>
    <fill>
      <patternFill patternType="lightGray"/>
    </fill>
    <fill>
      <patternFill patternType="solid">
        <fgColor rgb="FFEFEFEF"/>
        <bgColor rgb="FFEFEFEF"/>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17">
    <border/>
    <border>
      <left/>
      <right/>
      <top/>
      <bottom style="thin">
        <color rgb="FF000000"/>
      </bottom>
    </border>
    <border>
      <top style="thin">
        <color rgb="FF000000"/>
      </top>
    </border>
    <border>
      <bottom style="thin">
        <color rgb="FF000000"/>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64">
    <xf borderId="0" fillId="0" fontId="0" numFmtId="0" xfId="0" applyAlignment="1" applyFont="1">
      <alignment readingOrder="0" shrinkToFit="0" vertical="bottom" wrapText="1"/>
    </xf>
    <xf borderId="0" fillId="0" fontId="1" numFmtId="0" xfId="0" applyAlignment="1" applyFont="1">
      <alignment shrinkToFit="0" wrapText="0"/>
    </xf>
    <xf borderId="0" fillId="0" fontId="0" numFmtId="0" xfId="0" applyAlignment="1" applyFont="1">
      <alignment shrinkToFit="0" wrapText="0"/>
    </xf>
    <xf borderId="1" fillId="2" fontId="2" numFmtId="0" xfId="0" applyAlignment="1" applyBorder="1" applyFill="1" applyFont="1">
      <alignment shrinkToFit="0" wrapText="0"/>
    </xf>
    <xf borderId="1" fillId="2" fontId="0" numFmtId="9" xfId="0" applyAlignment="1" applyBorder="1" applyFont="1" applyNumberFormat="1">
      <alignment horizontal="right" shrinkToFit="0" wrapText="0"/>
    </xf>
    <xf borderId="1" fillId="2" fontId="0" numFmtId="0" xfId="0" applyAlignment="1" applyBorder="1" applyFont="1">
      <alignment shrinkToFit="0" wrapText="0"/>
    </xf>
    <xf borderId="2" fillId="0" fontId="0" numFmtId="0" xfId="0" applyAlignment="1" applyBorder="1" applyFont="1">
      <alignment shrinkToFit="0" wrapText="0"/>
    </xf>
    <xf borderId="2" fillId="0" fontId="0" numFmtId="9" xfId="0" applyAlignment="1" applyBorder="1" applyFont="1" applyNumberFormat="1">
      <alignment horizontal="right" shrinkToFit="0" wrapText="0"/>
    </xf>
    <xf borderId="2" fillId="0" fontId="0" numFmtId="0" xfId="0" applyAlignment="1" applyBorder="1" applyFont="1">
      <alignment horizontal="right" readingOrder="0" shrinkToFit="0" wrapText="0"/>
    </xf>
    <xf borderId="0" fillId="0" fontId="0" numFmtId="9" xfId="0" applyAlignment="1" applyFont="1" applyNumberFormat="1">
      <alignment horizontal="right" shrinkToFit="0" wrapText="0"/>
    </xf>
    <xf borderId="3" fillId="0" fontId="0" numFmtId="0" xfId="0" applyAlignment="1" applyBorder="1" applyFont="1">
      <alignment shrinkToFit="0" wrapText="0"/>
    </xf>
    <xf borderId="3" fillId="0" fontId="0" numFmtId="0" xfId="0" applyAlignment="1" applyBorder="1" applyFont="1">
      <alignment horizontal="right" readingOrder="0" shrinkToFit="0" wrapText="0"/>
    </xf>
    <xf borderId="0" fillId="0" fontId="0" numFmtId="9" xfId="0" applyAlignment="1" applyFont="1" applyNumberFormat="1">
      <alignment shrinkToFit="0" wrapText="0"/>
    </xf>
    <xf borderId="0" fillId="0" fontId="3" numFmtId="0" xfId="0" applyAlignment="1" applyFont="1">
      <alignment shrinkToFit="0" wrapText="0"/>
    </xf>
    <xf borderId="0" fillId="0" fontId="0" numFmtId="3" xfId="0" applyAlignment="1" applyFont="1" applyNumberFormat="1">
      <alignment shrinkToFit="0" wrapText="0"/>
    </xf>
    <xf borderId="3" fillId="0" fontId="0" numFmtId="3" xfId="0" applyAlignment="1" applyBorder="1" applyFont="1" applyNumberFormat="1">
      <alignment shrinkToFit="0" wrapText="0"/>
    </xf>
    <xf borderId="4" fillId="3" fontId="2" numFmtId="0" xfId="0" applyAlignment="1" applyBorder="1" applyFill="1" applyFont="1">
      <alignment shrinkToFit="0" wrapText="0"/>
    </xf>
    <xf borderId="4" fillId="3" fontId="2" numFmtId="0" xfId="0" applyAlignment="1" applyBorder="1" applyFont="1">
      <alignment horizontal="center" shrinkToFit="0" wrapText="1"/>
    </xf>
    <xf borderId="5" fillId="0" fontId="0" numFmtId="0" xfId="0" applyAlignment="1" applyBorder="1" applyFont="1">
      <alignment shrinkToFit="0" wrapText="0"/>
    </xf>
    <xf borderId="6" fillId="3" fontId="2" numFmtId="0" xfId="0" applyAlignment="1" applyBorder="1" applyFont="1">
      <alignment shrinkToFit="0" wrapText="0"/>
    </xf>
    <xf borderId="7" fillId="3" fontId="2" numFmtId="3" xfId="0" applyAlignment="1" applyBorder="1" applyFont="1" applyNumberFormat="1">
      <alignment shrinkToFit="0" wrapText="0"/>
    </xf>
    <xf borderId="8" fillId="3" fontId="2" numFmtId="0" xfId="0" applyAlignment="1" applyBorder="1" applyFont="1">
      <alignment horizontal="right" shrinkToFit="0" wrapText="0"/>
    </xf>
    <xf borderId="4" fillId="2" fontId="0" numFmtId="0" xfId="0" applyAlignment="1" applyBorder="1" applyFont="1">
      <alignment shrinkToFit="0" wrapText="0"/>
    </xf>
    <xf borderId="4" fillId="2" fontId="0" numFmtId="0" xfId="0" applyAlignment="1" applyBorder="1" applyFont="1">
      <alignment horizontal="right" shrinkToFit="0" wrapText="0"/>
    </xf>
    <xf borderId="9" fillId="2" fontId="0" numFmtId="0" xfId="0" applyAlignment="1" applyBorder="1" applyFont="1">
      <alignment shrinkToFit="0" wrapText="0"/>
    </xf>
    <xf borderId="4" fillId="2" fontId="0" numFmtId="3" xfId="0" applyAlignment="1" applyBorder="1" applyFont="1" applyNumberFormat="1">
      <alignment shrinkToFit="0" wrapText="0"/>
    </xf>
    <xf borderId="10" fillId="2" fontId="0" numFmtId="9" xfId="0" applyAlignment="1" applyBorder="1" applyFont="1" applyNumberFormat="1">
      <alignment shrinkToFit="0" wrapText="0"/>
    </xf>
    <xf borderId="4" fillId="2" fontId="4" numFmtId="0" xfId="0" applyAlignment="1" applyBorder="1" applyFont="1">
      <alignment shrinkToFit="0" wrapText="0"/>
    </xf>
    <xf borderId="11" fillId="2" fontId="0" numFmtId="0" xfId="0" applyAlignment="1" applyBorder="1" applyFont="1">
      <alignment shrinkToFit="0" wrapText="0"/>
    </xf>
    <xf borderId="1" fillId="2" fontId="0" numFmtId="3" xfId="0" applyAlignment="1" applyBorder="1" applyFont="1" applyNumberFormat="1">
      <alignment shrinkToFit="0" wrapText="0"/>
    </xf>
    <xf borderId="12" fillId="2" fontId="0" numFmtId="9" xfId="0" applyAlignment="1" applyBorder="1" applyFont="1" applyNumberFormat="1">
      <alignment shrinkToFit="0" wrapText="0"/>
    </xf>
    <xf borderId="2" fillId="0" fontId="0" numFmtId="0" xfId="0" applyAlignment="1" applyBorder="1" applyFont="1">
      <alignment shrinkToFit="0" wrapText="1"/>
    </xf>
    <xf borderId="2" fillId="0" fontId="0" numFmtId="3" xfId="0" applyAlignment="1" applyBorder="1" applyFont="1" applyNumberFormat="1">
      <alignment shrinkToFit="0" wrapText="0"/>
    </xf>
    <xf borderId="4" fillId="2" fontId="0" numFmtId="1" xfId="0" applyAlignment="1" applyBorder="1" applyFont="1" applyNumberFormat="1">
      <alignment horizontal="right" shrinkToFit="0" wrapText="0"/>
    </xf>
    <xf borderId="4" fillId="4" fontId="0" numFmtId="0" xfId="0" applyAlignment="1" applyBorder="1" applyFill="1" applyFont="1">
      <alignment shrinkToFit="0" wrapText="0"/>
    </xf>
    <xf borderId="4" fillId="3" fontId="5" numFmtId="0" xfId="0" applyAlignment="1" applyBorder="1" applyFont="1">
      <alignment shrinkToFit="0" wrapText="1"/>
    </xf>
    <xf borderId="4" fillId="3" fontId="5" numFmtId="0" xfId="0" applyAlignment="1" applyBorder="1" applyFont="1">
      <alignment shrinkToFit="0" wrapText="0"/>
    </xf>
    <xf borderId="4" fillId="3" fontId="0" numFmtId="0" xfId="0" applyAlignment="1" applyBorder="1" applyFont="1">
      <alignment shrinkToFit="0" wrapText="0"/>
    </xf>
    <xf borderId="4" fillId="2" fontId="4" numFmtId="1" xfId="0" applyAlignment="1" applyBorder="1" applyFont="1" applyNumberFormat="1">
      <alignment horizontal="right" shrinkToFit="0" wrapText="0"/>
    </xf>
    <xf borderId="13" fillId="0" fontId="3" numFmtId="0" xfId="0" applyAlignment="1" applyBorder="1" applyFont="1">
      <alignment shrinkToFit="0" wrapText="0"/>
    </xf>
    <xf borderId="14" fillId="0" fontId="6" numFmtId="0" xfId="0" applyAlignment="1" applyBorder="1" applyFont="1">
      <alignment shrinkToFit="0" wrapText="1"/>
    </xf>
    <xf borderId="15" fillId="0" fontId="6" numFmtId="0" xfId="0" applyAlignment="1" applyBorder="1" applyFont="1">
      <alignment shrinkToFit="0" wrapText="1"/>
    </xf>
    <xf borderId="16" fillId="0" fontId="0" numFmtId="3" xfId="0" applyAlignment="1" applyBorder="1" applyFont="1" applyNumberFormat="1">
      <alignment horizontal="right" shrinkToFit="0" wrapText="0"/>
    </xf>
    <xf borderId="16" fillId="0" fontId="0" numFmtId="0" xfId="0" applyAlignment="1" applyBorder="1" applyFont="1">
      <alignment shrinkToFit="0" wrapText="0"/>
    </xf>
    <xf borderId="16" fillId="0" fontId="0" numFmtId="3" xfId="0" applyAlignment="1" applyBorder="1" applyFont="1" applyNumberFormat="1">
      <alignment shrinkToFit="0" wrapText="0"/>
    </xf>
    <xf borderId="16" fillId="3" fontId="2" numFmtId="0" xfId="0" applyAlignment="1" applyBorder="1" applyFont="1">
      <alignment shrinkToFit="0" wrapText="0"/>
    </xf>
    <xf borderId="16" fillId="3" fontId="2" numFmtId="3" xfId="0" applyAlignment="1" applyBorder="1" applyFont="1" applyNumberFormat="1">
      <alignment horizontal="center" shrinkToFit="0" wrapText="1"/>
    </xf>
    <xf borderId="16" fillId="3" fontId="2" numFmtId="3" xfId="0" applyAlignment="1" applyBorder="1" applyFont="1" applyNumberFormat="1">
      <alignment horizontal="center" shrinkToFit="0" wrapText="0"/>
    </xf>
    <xf borderId="16" fillId="2" fontId="0" numFmtId="0" xfId="0" applyAlignment="1" applyBorder="1" applyFont="1">
      <alignment shrinkToFit="0" wrapText="0"/>
    </xf>
    <xf borderId="16" fillId="2" fontId="0" numFmtId="3" xfId="0" applyAlignment="1" applyBorder="1" applyFont="1" applyNumberFormat="1">
      <alignment horizontal="right" shrinkToFit="0" wrapText="0"/>
    </xf>
    <xf borderId="16" fillId="0" fontId="0" numFmtId="0" xfId="0" applyAlignment="1" applyBorder="1" applyFont="1">
      <alignment horizontal="right" shrinkToFit="0" wrapText="0"/>
    </xf>
    <xf borderId="16" fillId="2" fontId="0" numFmtId="3" xfId="0" applyAlignment="1" applyBorder="1" applyFont="1" applyNumberFormat="1">
      <alignment shrinkToFit="0" wrapText="0"/>
    </xf>
    <xf borderId="16" fillId="2" fontId="4" numFmtId="0" xfId="0" applyAlignment="1" applyBorder="1" applyFont="1">
      <alignment shrinkToFit="0" wrapText="0"/>
    </xf>
    <xf borderId="16" fillId="0" fontId="0" numFmtId="9" xfId="0" applyAlignment="1" applyBorder="1" applyFont="1" applyNumberFormat="1">
      <alignment shrinkToFit="0" wrapText="0"/>
    </xf>
    <xf borderId="16" fillId="0" fontId="0" numFmtId="10" xfId="0" applyAlignment="1" applyBorder="1" applyFont="1" applyNumberFormat="1">
      <alignment shrinkToFit="0" wrapText="0"/>
    </xf>
    <xf borderId="16" fillId="5" fontId="0" numFmtId="0" xfId="0" applyAlignment="1" applyBorder="1" applyFill="1" applyFont="1">
      <alignment shrinkToFit="0" wrapText="0"/>
    </xf>
    <xf borderId="16" fillId="5" fontId="0" numFmtId="3" xfId="0" applyAlignment="1" applyBorder="1" applyFont="1" applyNumberFormat="1">
      <alignment shrinkToFit="0" wrapText="0"/>
    </xf>
    <xf borderId="16" fillId="3" fontId="0" numFmtId="0" xfId="0" applyAlignment="1" applyBorder="1" applyFont="1">
      <alignment shrinkToFit="0" wrapText="0"/>
    </xf>
    <xf borderId="16" fillId="2" fontId="2" numFmtId="0" xfId="0" applyAlignment="1" applyBorder="1" applyFont="1">
      <alignment shrinkToFit="0" wrapText="0"/>
    </xf>
    <xf borderId="16" fillId="4" fontId="0" numFmtId="3" xfId="0" applyAlignment="1" applyBorder="1" applyFont="1" applyNumberFormat="1">
      <alignment shrinkToFit="0" wrapText="0"/>
    </xf>
    <xf borderId="4" fillId="4" fontId="0" numFmtId="0" xfId="0" applyAlignment="1" applyBorder="1" applyFont="1">
      <alignment shrinkToFit="0" wrapText="1"/>
    </xf>
    <xf borderId="4" fillId="3" fontId="0" numFmtId="0" xfId="0" applyAlignment="1" applyBorder="1" applyFont="1">
      <alignment shrinkToFit="0" wrapText="1"/>
    </xf>
    <xf borderId="4" fillId="3" fontId="0" numFmtId="0" xfId="0" applyAlignment="1" applyBorder="1" applyFont="1">
      <alignment horizontal="right" shrinkToFit="0" wrapText="1"/>
    </xf>
    <xf borderId="0" fillId="0" fontId="0" numFmtId="0" xfId="0" applyAlignment="1" applyFont="1">
      <alignment shrinkToFit="0" wrapText="1"/>
    </xf>
  </cellXfs>
  <cellStyles count="1">
    <cellStyle xfId="0" name="Normal" builtinId="0"/>
  </cellStyles>
  <dxfs count="5">
    <dxf>
      <font>
        <color rgb="FFFFFFFF"/>
      </font>
      <fill>
        <patternFill patternType="solid">
          <fgColor rgb="FF990000"/>
          <bgColor rgb="FF990000"/>
        </patternFill>
      </fill>
      <alignment shrinkToFit="0" wrapText="0"/>
      <border>
        <left/>
        <right/>
        <top/>
        <bottom/>
      </border>
    </dxf>
    <dxf>
      <font>
        <color rgb="FFFFFFFF"/>
      </font>
      <fill>
        <patternFill patternType="solid">
          <fgColor rgb="FF38761D"/>
          <bgColor rgb="FF38761D"/>
        </patternFill>
      </fill>
      <alignment shrinkToFit="0" wrapText="0"/>
      <border>
        <left/>
        <right/>
        <top/>
        <bottom/>
      </border>
    </dxf>
    <dxf>
      <font>
        <color rgb="FFFFFFFF"/>
      </font>
      <fill>
        <patternFill patternType="solid">
          <fgColor rgb="FFFFFFFF"/>
          <bgColor rgb="FFFFFFFF"/>
        </patternFill>
      </fill>
      <alignment shrinkToFit="0" wrapText="0"/>
      <border>
        <left/>
        <right/>
        <top/>
        <bottom/>
      </border>
    </dxf>
    <dxf>
      <font>
        <color rgb="FF000000"/>
      </font>
      <fill>
        <patternFill patternType="solid">
          <fgColor rgb="FFEFEFEF"/>
          <bgColor rgb="FFEFEFEF"/>
        </patternFill>
      </fill>
      <alignment shrinkToFit="0" wrapText="0"/>
      <border>
        <left/>
        <right/>
        <top/>
        <bottom/>
      </border>
    </dxf>
    <dxf>
      <font>
        <color rgb="FF000000"/>
      </font>
      <fill>
        <patternFill patternType="solid">
          <fgColor rgb="FFD9D9D9"/>
          <bgColor rgb="FFD9D9D9"/>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2.14"/>
    <col customWidth="1" min="2" max="2" width="5.71"/>
    <col customWidth="1" min="3" max="3" width="3.0"/>
    <col customWidth="1" min="4" max="4" width="13.71"/>
    <col customWidth="1" min="5" max="5" width="5.0"/>
    <col customWidth="1" min="6" max="6" width="3.14"/>
    <col customWidth="1" min="7" max="7" width="18.0"/>
    <col customWidth="1" min="8" max="8" width="8.43"/>
    <col customWidth="1" min="9" max="9" width="1.71"/>
    <col customWidth="1" min="10" max="10" width="17.57"/>
    <col customWidth="1" min="11" max="11" width="7.43"/>
    <col customWidth="1" min="12" max="12" width="1.29"/>
    <col customWidth="1" min="13" max="13" width="20.71"/>
    <col customWidth="1" min="14" max="14" width="6.71"/>
  </cols>
  <sheetData>
    <row r="1" ht="15.75" customHeight="1">
      <c r="A1" s="1" t="s">
        <v>0</v>
      </c>
      <c r="B1" s="2"/>
      <c r="C1" s="2"/>
      <c r="D1" s="2"/>
      <c r="E1" s="2"/>
      <c r="F1" s="2"/>
      <c r="G1" s="2"/>
      <c r="H1" s="2"/>
      <c r="I1" s="2"/>
      <c r="J1" s="2"/>
      <c r="K1" s="2"/>
      <c r="L1" s="2"/>
      <c r="M1" s="2"/>
      <c r="N1" s="2"/>
    </row>
    <row r="2" ht="15.75" customHeight="1">
      <c r="A2" s="2"/>
      <c r="B2" s="2"/>
      <c r="C2" s="2"/>
      <c r="D2" s="2"/>
      <c r="E2" s="2"/>
      <c r="F2" s="2"/>
      <c r="G2" s="2"/>
      <c r="H2" s="2"/>
      <c r="I2" s="2"/>
      <c r="J2" s="2"/>
      <c r="K2" s="2"/>
      <c r="L2" s="2"/>
      <c r="M2" s="2"/>
      <c r="N2" s="2"/>
    </row>
    <row r="3" ht="15.75" customHeight="1">
      <c r="A3" s="2"/>
      <c r="B3" s="2"/>
      <c r="C3" s="2"/>
      <c r="D3" s="2"/>
      <c r="E3" s="2"/>
      <c r="F3" s="2"/>
      <c r="G3" s="2"/>
      <c r="H3" s="2"/>
      <c r="I3" s="2"/>
      <c r="J3" s="2"/>
      <c r="K3" s="2"/>
      <c r="L3" s="2"/>
      <c r="M3" s="2"/>
      <c r="N3" s="2"/>
    </row>
    <row r="4" ht="15.75" customHeight="1">
      <c r="A4" s="3" t="s">
        <v>1</v>
      </c>
      <c r="B4" s="4">
        <f>SUM(B5:B17)</f>
        <v>1.00262</v>
      </c>
      <c r="C4" s="2"/>
      <c r="D4" s="3" t="s">
        <v>2</v>
      </c>
      <c r="E4" s="5"/>
      <c r="F4" s="2"/>
      <c r="G4" s="3" t="s">
        <v>3</v>
      </c>
      <c r="H4" s="4">
        <f>SUM(H5:H100)</f>
        <v>1</v>
      </c>
      <c r="I4" s="2"/>
      <c r="J4" s="3" t="s">
        <v>4</v>
      </c>
      <c r="K4" s="4">
        <f>SUM(K5:K100)</f>
        <v>1</v>
      </c>
      <c r="L4" s="2"/>
      <c r="M4" s="3" t="s">
        <v>5</v>
      </c>
      <c r="N4" s="4">
        <f>SUM(N5:N100)</f>
        <v>1</v>
      </c>
    </row>
    <row r="5" ht="15.75" customHeight="1">
      <c r="A5" s="6" t="s">
        <v>6</v>
      </c>
      <c r="B5" s="7">
        <v>0.5</v>
      </c>
      <c r="C5" s="2"/>
      <c r="D5" s="6" t="s">
        <v>7</v>
      </c>
      <c r="E5" s="8">
        <v>9.0</v>
      </c>
      <c r="F5" s="2"/>
      <c r="G5" s="6" t="s">
        <v>8</v>
      </c>
      <c r="H5" s="7">
        <v>0.4</v>
      </c>
      <c r="I5" s="2"/>
      <c r="J5" s="6" t="s">
        <v>9</v>
      </c>
      <c r="K5" s="7">
        <v>0.05</v>
      </c>
      <c r="L5" s="2"/>
      <c r="M5" s="6" t="s">
        <v>10</v>
      </c>
      <c r="N5" s="7">
        <v>0.4</v>
      </c>
    </row>
    <row r="6" ht="15.75" customHeight="1">
      <c r="A6" s="2" t="s">
        <v>11</v>
      </c>
      <c r="B6" s="9">
        <v>0.375</v>
      </c>
      <c r="C6" s="2"/>
      <c r="D6" s="10" t="s">
        <v>12</v>
      </c>
      <c r="E6" s="11">
        <v>7815.55</v>
      </c>
      <c r="F6" s="2"/>
      <c r="G6" s="2" t="s">
        <v>13</v>
      </c>
      <c r="H6" s="9">
        <v>0.4</v>
      </c>
      <c r="I6" s="2"/>
      <c r="J6" s="2" t="s">
        <v>14</v>
      </c>
      <c r="K6" s="9">
        <v>0.32</v>
      </c>
      <c r="L6" s="2"/>
      <c r="M6" s="2" t="s">
        <v>15</v>
      </c>
      <c r="N6" s="9">
        <v>0.25</v>
      </c>
    </row>
    <row r="7" ht="15.75" customHeight="1">
      <c r="A7" s="2" t="s">
        <v>5</v>
      </c>
      <c r="B7" s="9">
        <v>0.04762</v>
      </c>
      <c r="C7" s="2"/>
      <c r="D7" s="6"/>
      <c r="E7" s="6"/>
      <c r="F7" s="2"/>
      <c r="G7" s="2" t="s">
        <v>16</v>
      </c>
      <c r="H7" s="9">
        <v>0.2</v>
      </c>
      <c r="I7" s="2"/>
      <c r="J7" s="2" t="s">
        <v>17</v>
      </c>
      <c r="K7" s="9">
        <v>0.42</v>
      </c>
      <c r="L7" s="2"/>
      <c r="M7" s="2" t="s">
        <v>18</v>
      </c>
      <c r="N7" s="9">
        <v>0.15</v>
      </c>
    </row>
    <row r="8" ht="15.75" customHeight="1">
      <c r="A8" s="2" t="s">
        <v>19</v>
      </c>
      <c r="B8" s="9">
        <v>0.08</v>
      </c>
      <c r="C8" s="2"/>
      <c r="D8" s="2"/>
      <c r="E8" s="2"/>
      <c r="F8" s="2"/>
      <c r="G8" s="2"/>
      <c r="H8" s="12"/>
      <c r="I8" s="2"/>
      <c r="J8" s="2" t="s">
        <v>20</v>
      </c>
      <c r="K8" s="9">
        <v>0.21</v>
      </c>
      <c r="L8" s="2"/>
      <c r="M8" s="2" t="s">
        <v>21</v>
      </c>
      <c r="N8" s="9">
        <v>0.2</v>
      </c>
    </row>
    <row r="9" ht="15.75" customHeight="1">
      <c r="A9" s="2"/>
      <c r="B9" s="2"/>
      <c r="C9" s="2"/>
      <c r="D9" s="2"/>
      <c r="E9" s="2"/>
      <c r="F9" s="2"/>
      <c r="G9" s="2"/>
      <c r="H9" s="2"/>
      <c r="I9" s="2"/>
      <c r="J9" s="2"/>
      <c r="K9" s="2"/>
      <c r="L9" s="2"/>
      <c r="M9" s="2"/>
      <c r="N9" s="12"/>
    </row>
    <row r="10" ht="15.75" customHeight="1">
      <c r="A10" s="2"/>
      <c r="B10" s="2"/>
      <c r="C10" s="2"/>
      <c r="D10" s="2"/>
      <c r="E10" s="2"/>
      <c r="F10" s="2"/>
      <c r="G10" s="2"/>
      <c r="H10" s="2"/>
      <c r="I10" s="2"/>
      <c r="J10" s="2"/>
      <c r="K10" s="2"/>
      <c r="L10" s="2"/>
      <c r="M10" s="2"/>
      <c r="N10" s="2"/>
    </row>
    <row r="11" ht="15.75" customHeight="1">
      <c r="A11" s="2"/>
      <c r="B11" s="2"/>
      <c r="C11" s="2"/>
      <c r="D11" s="2"/>
      <c r="E11" s="2"/>
      <c r="F11" s="2"/>
      <c r="G11" s="2"/>
      <c r="H11" s="2"/>
      <c r="I11" s="2"/>
      <c r="J11" s="2"/>
      <c r="K11" s="2"/>
      <c r="L11" s="2"/>
      <c r="M11" s="2"/>
      <c r="N11" s="2"/>
    </row>
    <row r="12" ht="15.75" customHeight="1">
      <c r="A12" s="2"/>
      <c r="B12" s="2"/>
      <c r="C12" s="2"/>
      <c r="D12" s="2"/>
      <c r="E12" s="2"/>
      <c r="F12" s="2"/>
      <c r="G12" s="2"/>
      <c r="H12" s="2"/>
      <c r="I12" s="2"/>
      <c r="J12" s="2"/>
      <c r="K12" s="2"/>
      <c r="L12" s="2"/>
      <c r="M12" s="2"/>
      <c r="N12" s="2"/>
    </row>
    <row r="13" ht="15.75" customHeight="1">
      <c r="A13" s="2"/>
      <c r="B13" s="2"/>
      <c r="C13" s="2"/>
      <c r="D13" s="2"/>
      <c r="E13" s="2"/>
      <c r="F13" s="2"/>
      <c r="G13" s="2"/>
      <c r="H13" s="2"/>
      <c r="I13" s="2"/>
      <c r="J13" s="2"/>
      <c r="K13" s="2"/>
      <c r="L13" s="2"/>
      <c r="M13" s="2"/>
      <c r="N13" s="2"/>
    </row>
    <row r="14" ht="15.75" customHeight="1">
      <c r="A14" s="2"/>
      <c r="B14" s="2"/>
      <c r="C14" s="2"/>
      <c r="D14" s="2"/>
      <c r="E14" s="2"/>
      <c r="F14" s="2"/>
      <c r="G14" s="2"/>
      <c r="H14" s="2"/>
      <c r="I14" s="2"/>
      <c r="J14" s="2"/>
      <c r="K14" s="2"/>
      <c r="L14" s="2"/>
      <c r="M14" s="2"/>
      <c r="N14" s="2"/>
    </row>
    <row r="15" ht="15.75" customHeight="1">
      <c r="A15" s="2"/>
      <c r="B15" s="2"/>
      <c r="C15" s="2"/>
      <c r="D15" s="2"/>
      <c r="E15" s="2"/>
      <c r="F15" s="2"/>
      <c r="G15" s="2"/>
      <c r="H15" s="2"/>
      <c r="I15" s="2"/>
      <c r="J15" s="2"/>
      <c r="K15" s="2"/>
      <c r="L15" s="2"/>
      <c r="M15" s="2"/>
      <c r="N15" s="2"/>
    </row>
    <row r="16" ht="15.75" customHeight="1">
      <c r="A16" s="2"/>
      <c r="B16" s="2"/>
      <c r="C16" s="2"/>
      <c r="D16" s="2"/>
      <c r="E16" s="2"/>
      <c r="F16" s="2"/>
      <c r="G16" s="2"/>
      <c r="H16" s="2"/>
      <c r="I16" s="2"/>
      <c r="J16" s="2"/>
      <c r="K16" s="2"/>
      <c r="L16" s="2"/>
      <c r="M16" s="2"/>
      <c r="N16" s="2"/>
    </row>
    <row r="17" ht="15.75" customHeight="1">
      <c r="A17" s="2"/>
      <c r="B17" s="2"/>
      <c r="C17" s="2"/>
      <c r="D17" s="2"/>
      <c r="E17" s="2"/>
      <c r="F17" s="2"/>
      <c r="G17" s="2"/>
      <c r="H17" s="2"/>
      <c r="I17" s="2"/>
      <c r="J17" s="2"/>
      <c r="K17" s="2"/>
      <c r="L17" s="2"/>
      <c r="M17" s="2"/>
      <c r="N17" s="2"/>
    </row>
    <row r="18" ht="15.75" customHeight="1">
      <c r="A18" s="2"/>
      <c r="B18" s="2"/>
      <c r="C18" s="2"/>
      <c r="D18" s="2"/>
      <c r="E18" s="2"/>
      <c r="F18" s="2"/>
      <c r="G18" s="2"/>
      <c r="H18" s="2"/>
      <c r="I18" s="2"/>
      <c r="J18" s="2"/>
      <c r="K18" s="2"/>
      <c r="L18" s="2"/>
      <c r="M18" s="2"/>
      <c r="N18" s="2"/>
    </row>
    <row r="19" ht="15.75" customHeight="1">
      <c r="A19" s="2"/>
      <c r="B19" s="2"/>
      <c r="C19" s="2"/>
      <c r="D19" s="2"/>
      <c r="E19" s="2"/>
      <c r="F19" s="2"/>
      <c r="G19" s="2"/>
      <c r="H19" s="2"/>
      <c r="I19" s="2"/>
      <c r="J19" s="2"/>
      <c r="K19" s="2"/>
      <c r="L19" s="2"/>
      <c r="M19" s="2"/>
      <c r="N19" s="2"/>
    </row>
    <row r="20" ht="15.75" customHeight="1">
      <c r="A20" s="2"/>
      <c r="B20" s="2"/>
      <c r="C20" s="2"/>
      <c r="D20" s="2"/>
      <c r="E20" s="2"/>
      <c r="F20" s="2"/>
      <c r="G20" s="2"/>
      <c r="H20" s="2"/>
      <c r="I20" s="2"/>
      <c r="J20" s="2"/>
      <c r="K20" s="2"/>
      <c r="L20" s="2"/>
      <c r="M20" s="2"/>
      <c r="N20" s="2"/>
    </row>
  </sheetData>
  <conditionalFormatting sqref="B4 H4 K4 N4">
    <cfRule type="cellIs" dxfId="0" priority="1" stopIfTrue="1" operator="greaterThan">
      <formula>1.01</formula>
    </cfRule>
  </conditionalFormatting>
  <conditionalFormatting sqref="B4 H4 K4 N4">
    <cfRule type="cellIs" dxfId="1" priority="2" stopIfTrue="1" operator="lessThan">
      <formula>0.99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7.29" defaultRowHeight="15.0"/>
  <cols>
    <col customWidth="1" min="1" max="1" width="7.29"/>
    <col customWidth="1" min="2" max="2" width="24.0"/>
    <col customWidth="1" min="3" max="3" width="12.29"/>
    <col customWidth="1" min="4" max="4" width="13.57"/>
    <col customWidth="1" min="5" max="5" width="13.71"/>
    <col customWidth="1" min="6" max="6" width="19.86"/>
    <col customWidth="1" min="7" max="7" width="9.71"/>
    <col customWidth="1" min="8" max="8" width="13.71"/>
  </cols>
  <sheetData>
    <row r="1" ht="15.75" customHeight="1">
      <c r="A1" s="13"/>
      <c r="B1" s="13"/>
      <c r="C1" s="2"/>
      <c r="D1" s="2"/>
      <c r="E1" s="2"/>
      <c r="F1" s="2"/>
      <c r="G1" s="14"/>
      <c r="H1" s="2"/>
    </row>
    <row r="2" ht="15.75" customHeight="1">
      <c r="A2" s="2"/>
      <c r="B2" s="2"/>
      <c r="C2" s="2"/>
      <c r="D2" s="2"/>
      <c r="E2" s="2"/>
      <c r="F2" s="10"/>
      <c r="G2" s="15"/>
      <c r="H2" s="10"/>
    </row>
    <row r="3" ht="15.75" customHeight="1">
      <c r="A3" s="16"/>
      <c r="B3" s="16" t="s">
        <v>22</v>
      </c>
      <c r="C3" s="17" t="s">
        <v>23</v>
      </c>
      <c r="D3" s="17" t="s">
        <v>24</v>
      </c>
      <c r="E3" s="18"/>
      <c r="F3" s="19" t="s">
        <v>25</v>
      </c>
      <c r="G3" s="20">
        <v>81000.0</v>
      </c>
      <c r="H3" s="21" t="s">
        <v>26</v>
      </c>
    </row>
    <row r="4" ht="15.75" customHeight="1">
      <c r="A4" s="22"/>
      <c r="B4" s="22" t="s">
        <v>27</v>
      </c>
      <c r="C4" s="23">
        <f>ROUNDUP('Nøglefordeling'!E5*'Nøglefordeling'!E6)</f>
        <v>70340</v>
      </c>
      <c r="D4" s="22">
        <v>81000.0</v>
      </c>
      <c r="E4" s="18"/>
      <c r="F4" s="24" t="s">
        <v>28</v>
      </c>
      <c r="G4" s="25">
        <f>SUM(C13:C52)+C10</f>
        <v>70524.2908</v>
      </c>
      <c r="H4" s="26">
        <f>G4/G3</f>
        <v>0.8706702568</v>
      </c>
    </row>
    <row r="5" ht="15.75" customHeight="1">
      <c r="A5" s="27"/>
      <c r="B5" s="27"/>
      <c r="C5" s="23"/>
      <c r="D5" s="23"/>
      <c r="E5" s="18"/>
      <c r="F5" s="28" t="s">
        <v>29</v>
      </c>
      <c r="G5" s="29">
        <f>SUM(D13:D53)</f>
        <v>81000</v>
      </c>
      <c r="H5" s="30">
        <f>G5/G3</f>
        <v>1</v>
      </c>
    </row>
    <row r="6" ht="15.75" customHeight="1">
      <c r="A6" s="27"/>
      <c r="B6" s="27" t="s">
        <v>30</v>
      </c>
      <c r="C6" s="23">
        <f>$C$4*'Nøglefordeling'!B5</f>
        <v>35170</v>
      </c>
      <c r="D6" s="23">
        <v>40000.0</v>
      </c>
      <c r="E6" s="2"/>
      <c r="F6" s="31"/>
      <c r="G6" s="32"/>
      <c r="H6" s="6"/>
    </row>
    <row r="7" ht="15.75" customHeight="1">
      <c r="A7" s="27"/>
      <c r="B7" s="27" t="s">
        <v>31</v>
      </c>
      <c r="C7" s="23">
        <f>$C$4*'Nøglefordeling'!B6</f>
        <v>26377.5</v>
      </c>
      <c r="D7" s="23">
        <v>30000.0</v>
      </c>
      <c r="E7" s="2"/>
      <c r="F7" s="2"/>
      <c r="G7" s="14"/>
      <c r="H7" s="2"/>
    </row>
    <row r="8" ht="15.75" customHeight="1">
      <c r="A8" s="27"/>
      <c r="B8" s="27" t="s">
        <v>32</v>
      </c>
      <c r="C8" s="33">
        <f>$C$4*'Nøglefordeling'!B7</f>
        <v>3349.5908</v>
      </c>
      <c r="D8" s="33">
        <v>5000.0</v>
      </c>
      <c r="E8" s="2"/>
      <c r="F8" s="2"/>
      <c r="G8" s="14"/>
      <c r="H8" s="2"/>
    </row>
    <row r="9" ht="15.75" customHeight="1">
      <c r="A9" s="22"/>
      <c r="B9" s="22"/>
      <c r="C9" s="23"/>
      <c r="D9" s="22"/>
      <c r="E9" s="2"/>
      <c r="F9" s="2"/>
      <c r="G9" s="14"/>
      <c r="H9" s="2"/>
    </row>
    <row r="10" ht="15.75" customHeight="1">
      <c r="A10" s="22"/>
      <c r="B10" s="22" t="s">
        <v>33</v>
      </c>
      <c r="C10" s="23">
        <f>$C$4*'Nøglefordeling'!B8</f>
        <v>5627.2</v>
      </c>
      <c r="D10" s="22">
        <v>5000.0</v>
      </c>
      <c r="E10" s="2"/>
      <c r="F10" s="2"/>
      <c r="G10" s="14"/>
      <c r="H10" s="2"/>
    </row>
    <row r="11" ht="15.75" customHeight="1">
      <c r="A11" s="34"/>
      <c r="B11" s="34"/>
      <c r="C11" s="34"/>
      <c r="D11" s="2"/>
      <c r="E11" s="2"/>
      <c r="F11" s="2"/>
      <c r="G11" s="14"/>
      <c r="H11" s="2"/>
    </row>
    <row r="12" ht="30.75" customHeight="1">
      <c r="A12" s="35" t="s">
        <v>34</v>
      </c>
      <c r="B12" s="36" t="s">
        <v>35</v>
      </c>
      <c r="C12" s="37"/>
      <c r="D12" s="37"/>
      <c r="E12" s="2"/>
      <c r="F12" s="2"/>
      <c r="G12" s="14"/>
      <c r="H12" s="2"/>
    </row>
    <row r="13" ht="15.75" customHeight="1">
      <c r="A13" s="27">
        <v>1.0</v>
      </c>
      <c r="B13" s="22" t="s">
        <v>8</v>
      </c>
      <c r="C13" s="38">
        <f>if(($B13 = ""),"",if(ISNA(VLOOKUP($B13,'Nøglefordeling'!$G$5:$G50, 1, false)), if(ISNA(VLOOKUP($B13,'Nøglefordeling'!$J$5:$J50, 1, false)), if(ISNA(VLOOKUP($B13,'Nøglefordeling'!$M$5:$M50, 1, false)), "true",( VLOOKUP($B13,'Nøglefordeling'!$M$5:$N50, 2, false)*$C$8)),( VLOOKUP($B13,'Nøglefordeling'!$J$5:$K50, 2, false)*$C$7)),( VLOOKUP($B13,'Nøglefordeling'!$G$5:$H50, 2, false)*$C$6)))</f>
        <v>14068</v>
      </c>
      <c r="D13" s="23">
        <v>16000.0</v>
      </c>
      <c r="E13" s="2"/>
      <c r="F13" s="2"/>
      <c r="G13" s="14"/>
      <c r="H13" s="2"/>
    </row>
    <row r="14" ht="15.75" customHeight="1">
      <c r="A14" s="22">
        <v>2.0</v>
      </c>
      <c r="B14" s="22" t="s">
        <v>13</v>
      </c>
      <c r="C14" s="38">
        <f>if(($B14 = ""),"",if(ISNA(VLOOKUP($B14,'Nøglefordeling'!$G$5:$G51, 1, false)), if(ISNA(VLOOKUP($B14,'Nøglefordeling'!$J$5:$J51, 1, false)), if(ISNA(VLOOKUP($B14,'Nøglefordeling'!$M$5:$M51, 1, false)), "true",( VLOOKUP($B14,'Nøglefordeling'!$M$5:$N51, 2, false)*$C$8)),( VLOOKUP($B14,'Nøglefordeling'!$J$5:$K51, 2, false)*$C$7)),( VLOOKUP($B14,'Nøglefordeling'!$G$5:$H51, 2, false)*$C$6)))</f>
        <v>14068</v>
      </c>
      <c r="D14" s="23">
        <v>16000.0</v>
      </c>
      <c r="E14" s="2"/>
      <c r="F14" s="2"/>
      <c r="G14" s="14"/>
      <c r="H14" s="2"/>
    </row>
    <row r="15" ht="15.75" customHeight="1">
      <c r="A15" s="22">
        <v>3.0</v>
      </c>
      <c r="B15" s="22" t="s">
        <v>16</v>
      </c>
      <c r="C15" s="38">
        <f>if(($B15 = ""),"",if(ISNA(VLOOKUP($B15,'Nøglefordeling'!$G$5:$G52, 1, false)), if(ISNA(VLOOKUP($B15,'Nøglefordeling'!$J$5:$J52, 1, false)), if(ISNA(VLOOKUP($B15,'Nøglefordeling'!$M$5:$M52, 1, false)), "true",( VLOOKUP($B15,'Nøglefordeling'!$M$5:$N52, 2, false)*$C$8)),( VLOOKUP($B15,'Nøglefordeling'!$J$5:$K52, 2, false)*$C$7)),( VLOOKUP($B15,'Nøglefordeling'!$G$5:$H52, 2, false)*$C$6)))</f>
        <v>7034</v>
      </c>
      <c r="D15" s="23">
        <v>10000.0</v>
      </c>
      <c r="E15" s="2"/>
      <c r="F15" s="2"/>
      <c r="G15" s="14"/>
      <c r="H15" s="2"/>
    </row>
    <row r="16" ht="15.75" customHeight="1">
      <c r="A16" s="27">
        <v>4.0</v>
      </c>
      <c r="B16" s="27" t="s">
        <v>9</v>
      </c>
      <c r="C16" s="38">
        <f>if(($B16 = ""),"",if(ISNA(VLOOKUP($B16,'Nøglefordeling'!$G$5:$G53, 1, false)), if(ISNA(VLOOKUP($B16,'Nøglefordeling'!$J$5:$J53, 1, false)), if(ISNA(VLOOKUP($B16,'Nøglefordeling'!$M$5:$M53, 1, false)), "true",( VLOOKUP($B16,'Nøglefordeling'!$M$5:$N53, 2, false)*$C$8)),( VLOOKUP($B16,'Nøglefordeling'!$J$5:$K53, 2, false)*$C$7)),( VLOOKUP($B16,'Nøglefordeling'!$G$5:$H53, 2, false)*$C$6)))</f>
        <v>1318.875</v>
      </c>
      <c r="D16" s="23">
        <v>2000.0</v>
      </c>
      <c r="E16" s="2"/>
      <c r="F16" s="2"/>
      <c r="G16" s="14"/>
      <c r="H16" s="2"/>
    </row>
    <row r="17" ht="15.75" customHeight="1">
      <c r="A17" s="22">
        <v>5.0</v>
      </c>
      <c r="B17" s="22" t="s">
        <v>14</v>
      </c>
      <c r="C17" s="38">
        <f>if(($B17 = ""),"",if(ISNA(VLOOKUP($B17,'Nøglefordeling'!$G$5:$G54, 1, false)), if(ISNA(VLOOKUP($B17,'Nøglefordeling'!$J$5:$J54, 1, false)), if(ISNA(VLOOKUP($B17,'Nøglefordeling'!$M$5:$M54, 1, false)), "true",( VLOOKUP($B17,'Nøglefordeling'!$M$5:$N54, 2, false)*$C$8)),( VLOOKUP($B17,'Nøglefordeling'!$J$5:$K54, 2, false)*$C$7)),( VLOOKUP($B17,'Nøglefordeling'!$G$5:$H54, 2, false)*$C$6)))</f>
        <v>8440.8</v>
      </c>
      <c r="D17" s="23">
        <v>10000.0</v>
      </c>
      <c r="E17" s="2"/>
      <c r="F17" s="2"/>
      <c r="G17" s="14"/>
      <c r="H17" s="2"/>
    </row>
    <row r="18" ht="15.75" customHeight="1">
      <c r="A18" s="22">
        <v>6.0</v>
      </c>
      <c r="B18" s="22" t="s">
        <v>17</v>
      </c>
      <c r="C18" s="38">
        <f>if(($B18 = ""),"",if(ISNA(VLOOKUP($B18,'Nøglefordeling'!$G$5:$G55, 1, false)), if(ISNA(VLOOKUP($B18,'Nøglefordeling'!$J$5:$J55, 1, false)), if(ISNA(VLOOKUP($B18,'Nøglefordeling'!$M$5:$M55, 1, false)), "true",( VLOOKUP($B18,'Nøglefordeling'!$M$5:$N55, 2, false)*$C$8)),( VLOOKUP($B18,'Nøglefordeling'!$J$5:$K55, 2, false)*$C$7)),( VLOOKUP($B18,'Nøglefordeling'!$G$5:$H55, 2, false)*$C$6)))</f>
        <v>11078.55</v>
      </c>
      <c r="D18" s="23">
        <v>10000.0</v>
      </c>
      <c r="E18" s="2"/>
      <c r="F18" s="2"/>
      <c r="G18" s="14"/>
      <c r="H18" s="2"/>
    </row>
    <row r="19" ht="15.75" customHeight="1">
      <c r="A19" s="27">
        <v>7.0</v>
      </c>
      <c r="B19" s="27" t="s">
        <v>20</v>
      </c>
      <c r="C19" s="38">
        <f>if(($B19 = ""),"",if(ISNA(VLOOKUP($B19,'Nøglefordeling'!$G$5:$G56, 1, false)), if(ISNA(VLOOKUP($B19,'Nøglefordeling'!$J$5:$J56, 1, false)), if(ISNA(VLOOKUP($B19,'Nøglefordeling'!$M$5:$M56, 1, false)), "true",( VLOOKUP($B19,'Nøglefordeling'!$M$5:$N56, 2, false)*$C$8)),( VLOOKUP($B19,'Nøglefordeling'!$J$5:$K56, 2, false)*$C$7)),( VLOOKUP($B19,'Nøglefordeling'!$G$5:$H56, 2, false)*$C$6)))</f>
        <v>5539.275</v>
      </c>
      <c r="D19" s="23">
        <v>6000.0</v>
      </c>
      <c r="E19" s="2"/>
      <c r="F19" s="2"/>
      <c r="G19" s="14"/>
      <c r="H19" s="2"/>
    </row>
    <row r="20" ht="15.75" customHeight="1">
      <c r="A20" s="22">
        <v>8.0</v>
      </c>
      <c r="B20" s="22" t="s">
        <v>10</v>
      </c>
      <c r="C20" s="38">
        <f>if(($B20 = ""),"",if(ISNA(VLOOKUP($B20,'Nøglefordeling'!$G$5:$G57, 1, false)), if(ISNA(VLOOKUP($B20,'Nøglefordeling'!$J$5:$J57, 1, false)), if(ISNA(VLOOKUP($B20,'Nøglefordeling'!$M$5:$M57, 1, false)), "true",( VLOOKUP($B20,'Nøglefordeling'!$M$5:$N57, 2, false)*$C$8)),( VLOOKUP($B20,'Nøglefordeling'!$J$5:$K57, 2, false)*$C$7)),( VLOOKUP($B20,'Nøglefordeling'!$G$5:$H57, 2, false)*$C$6)))</f>
        <v>1339.83632</v>
      </c>
      <c r="D20" s="23">
        <v>2000.0</v>
      </c>
      <c r="E20" s="2"/>
      <c r="F20" s="2"/>
      <c r="G20" s="14"/>
      <c r="H20" s="2"/>
    </row>
    <row r="21" ht="15.75" customHeight="1">
      <c r="A21" s="22">
        <v>9.0</v>
      </c>
      <c r="B21" s="22" t="s">
        <v>15</v>
      </c>
      <c r="C21" s="38">
        <f>if(($B21 = ""),"",if(ISNA(VLOOKUP($B21,'Nøglefordeling'!$G$5:$G58, 1, false)), if(ISNA(VLOOKUP($B21,'Nøglefordeling'!$J$5:$J58, 1, false)), if(ISNA(VLOOKUP($B21,'Nøglefordeling'!$M$5:$M58, 1, false)), "true",( VLOOKUP($B21,'Nøglefordeling'!$M$5:$N58, 2, false)*$C$8)),( VLOOKUP($B21,'Nøglefordeling'!$J$5:$K58, 2, false)*$C$7)),( VLOOKUP($B21,'Nøglefordeling'!$G$5:$H58, 2, false)*$C$6)))</f>
        <v>837.3977</v>
      </c>
      <c r="D21" s="23">
        <v>5000.0</v>
      </c>
      <c r="E21" s="2"/>
      <c r="F21" s="2"/>
      <c r="G21" s="14"/>
      <c r="H21" s="2"/>
    </row>
    <row r="22" ht="15.75" customHeight="1">
      <c r="A22" s="27">
        <v>10.0</v>
      </c>
      <c r="B22" s="22" t="s">
        <v>18</v>
      </c>
      <c r="C22" s="38">
        <f>if(($B22 = ""),"",if(ISNA(VLOOKUP($B22,'Nøglefordeling'!$G$5:$G59, 1, false)), if(ISNA(VLOOKUP($B22,'Nøglefordeling'!$J$5:$J59, 1, false)), if(ISNA(VLOOKUP($B22,'Nøglefordeling'!$M$5:$M59, 1, false)), "true",( VLOOKUP($B22,'Nøglefordeling'!$M$5:$N59, 2, false)*$C$8)),( VLOOKUP($B22,'Nøglefordeling'!$J$5:$K59, 2, false)*$C$7)),( VLOOKUP($B22,'Nøglefordeling'!$G$5:$H59, 2, false)*$C$6)))</f>
        <v>502.43862</v>
      </c>
      <c r="D22" s="23">
        <v>2000.0</v>
      </c>
      <c r="E22" s="2"/>
      <c r="F22" s="2"/>
      <c r="G22" s="14"/>
      <c r="H22" s="2"/>
    </row>
    <row r="23" ht="15.75" customHeight="1">
      <c r="A23" s="22">
        <v>11.0</v>
      </c>
      <c r="B23" s="22" t="s">
        <v>21</v>
      </c>
      <c r="C23" s="38">
        <f>if(($B23 = ""),"",if(ISNA(VLOOKUP($B23,'Nøglefordeling'!$G$5:$G60, 1, false)), if(ISNA(VLOOKUP($B23,'Nøglefordeling'!$J$5:$J60, 1, false)), if(ISNA(VLOOKUP($B23,'Nøglefordeling'!$M$5:$M60, 1, false)), "true",( VLOOKUP($B23,'Nøglefordeling'!$M$5:$N60, 2, false)*$C$8)),( VLOOKUP($B23,'Nøglefordeling'!$J$5:$K60, 2, false)*$C$7)),( VLOOKUP($B23,'Nøglefordeling'!$G$5:$H60, 2, false)*$C$6)))</f>
        <v>669.91816</v>
      </c>
      <c r="D23" s="23">
        <v>2000.0</v>
      </c>
      <c r="E23" s="2"/>
      <c r="F23" s="2"/>
      <c r="G23" s="14"/>
      <c r="H23" s="2"/>
    </row>
    <row r="24" ht="15.75" customHeight="1">
      <c r="A24" s="22" t="str">
        <f>if((B24=""),"",(A23+1))</f>
        <v/>
      </c>
      <c r="B24" s="22"/>
      <c r="C24" s="38" t="str">
        <f>if(($B24 = ""),"",if(ISNA(VLOOKUP($B24,'Nøglefordeling'!$G$5:$G61, 1, false)), if(ISNA(VLOOKUP($B24,'Nøglefordeling'!$J$5:$J61, 1, false)), if(ISNA(VLOOKUP($B24,'Nøglefordeling'!$M$5:$M61, 1, false)), "true",( VLOOKUP($B24,'Nøglefordeling'!$M$5:$N61, 2, false)*$C$8)),( VLOOKUP($B24,'Nøglefordeling'!$J$5:$K61, 2, false)*$C$7)),( VLOOKUP($B24,'Nøglefordeling'!$G$5:$H61, 2, false)*$C$6)))</f>
        <v/>
      </c>
      <c r="D24" s="22"/>
      <c r="E24" s="2"/>
      <c r="F24" s="2"/>
      <c r="G24" s="14"/>
      <c r="H24" s="2"/>
    </row>
    <row r="25" ht="15.75" customHeight="1">
      <c r="A25" s="22"/>
      <c r="B25" s="22"/>
      <c r="C25" s="38" t="str">
        <f>if(($B25 = ""),"",if(ISNA(VLOOKUP($B25,'Nøglefordeling'!$G$5:$G62, 1, false)), if(ISNA(VLOOKUP($B25,'Nøglefordeling'!$J$5:$J62, 1, false)), if(ISNA(VLOOKUP($B25,'Nøglefordeling'!$M$5:$M62, 1, false)), "true",( VLOOKUP($B25,'Nøglefordeling'!$M$5:$N62, 2, false)*$C$8)),( VLOOKUP($B25,'Nøglefordeling'!$J$5:$K62, 2, false)*$C$7)),( VLOOKUP($B25,'Nøglefordeling'!$G$5:$H62, 2, false)*$C$6)))</f>
        <v/>
      </c>
      <c r="D25" s="22"/>
      <c r="E25" s="2"/>
      <c r="F25" s="2"/>
      <c r="G25" s="14"/>
      <c r="H25" s="2"/>
    </row>
    <row r="26" ht="15.75" customHeight="1">
      <c r="A26" s="22"/>
      <c r="B26" s="22"/>
      <c r="C26" s="38" t="str">
        <f>if(($B26 = ""),"",if(ISNA(VLOOKUP($B26,'Nøglefordeling'!$G$5:$G63, 1, false)), if(ISNA(VLOOKUP($B26,'Nøglefordeling'!$J$5:$J63, 1, false)), if(ISNA(VLOOKUP($B26,'Nøglefordeling'!$M$5:$M63, 1, false)), "true",( VLOOKUP($B26,'Nøglefordeling'!$M$5:$N63, 2, false)*$C$8)),( VLOOKUP($B26,'Nøglefordeling'!$J$5:$K63, 2, false)*$C$7)),( VLOOKUP($B26,'Nøglefordeling'!$G$5:$H63, 2, false)*$C$6)))</f>
        <v/>
      </c>
      <c r="D26" s="22"/>
      <c r="E26" s="2"/>
      <c r="F26" s="2"/>
      <c r="G26" s="14"/>
      <c r="H26" s="2"/>
    </row>
    <row r="27" ht="15.75" customHeight="1">
      <c r="A27" s="22"/>
      <c r="B27" s="22"/>
      <c r="C27" s="38" t="str">
        <f>if(($B27 = ""),"",if(ISNA(VLOOKUP($B27,'Nøglefordeling'!$G$5:$G64, 1, false)), if(ISNA(VLOOKUP($B27,'Nøglefordeling'!$J$5:$J64, 1, false)), if(ISNA(VLOOKUP($B27,'Nøglefordeling'!$M$5:$M64, 1, false)), "true",( VLOOKUP($B27,'Nøglefordeling'!$M$5:$N64, 2, false)*$C$8)),( VLOOKUP($B27,'Nøglefordeling'!$J$5:$K64, 2, false)*$C$7)),( VLOOKUP($B27,'Nøglefordeling'!$G$5:$H64, 2, false)*$C$6)))</f>
        <v/>
      </c>
      <c r="D27" s="22"/>
      <c r="E27" s="2"/>
      <c r="F27" s="2"/>
      <c r="G27" s="14"/>
      <c r="H27" s="2"/>
    </row>
    <row r="28" ht="15.75" customHeight="1">
      <c r="A28" s="22"/>
      <c r="B28" s="22"/>
      <c r="C28" s="38" t="str">
        <f>if(($B28 = ""),"",if(ISNA(VLOOKUP($B28,'Nøglefordeling'!$G$5:$G65, 1, false)), if(ISNA(VLOOKUP($B28,'Nøglefordeling'!$J$5:$J65, 1, false)), if(ISNA(VLOOKUP($B28,'Nøglefordeling'!$M$5:$M65, 1, false)), "true",( VLOOKUP($B28,'Nøglefordeling'!$M$5:$N65, 2, false)*$C$8)),( VLOOKUP($B28,'Nøglefordeling'!$J$5:$K65, 2, false)*$C$7)),( VLOOKUP($B28,'Nøglefordeling'!$G$5:$H65, 2, false)*$C$6)))</f>
        <v/>
      </c>
      <c r="D28" s="22"/>
      <c r="E28" s="2"/>
      <c r="F28" s="2"/>
      <c r="G28" s="14"/>
      <c r="H28" s="2"/>
    </row>
    <row r="29" ht="15.75" customHeight="1">
      <c r="A29" s="22"/>
      <c r="B29" s="22"/>
      <c r="C29" s="38" t="str">
        <f>if(($B29 = ""),"",if(ISNA(VLOOKUP($B29,'Nøglefordeling'!$G$5:$G66, 1, false)), if(ISNA(VLOOKUP($B29,'Nøglefordeling'!$J$5:$J66, 1, false)), if(ISNA(VLOOKUP($B29,'Nøglefordeling'!$M$5:$M66, 1, false)), "true",( VLOOKUP($B29,'Nøglefordeling'!$M$5:$N66, 2, false)*$C$8)),( VLOOKUP($B29,'Nøglefordeling'!$J$5:$K66, 2, false)*$C$7)),( VLOOKUP($B29,'Nøglefordeling'!$G$5:$H66, 2, false)*$C$6)))</f>
        <v/>
      </c>
      <c r="D29" s="22"/>
      <c r="E29" s="2"/>
      <c r="F29" s="2"/>
      <c r="G29" s="14"/>
      <c r="H29" s="2"/>
    </row>
    <row r="30" ht="15.75" customHeight="1">
      <c r="A30" s="22"/>
      <c r="B30" s="22"/>
      <c r="C30" s="38" t="str">
        <f>if(($B30 = ""),"",if(ISNA(VLOOKUP($B30,'Nøglefordeling'!$G$5:$G67, 1, false)), if(ISNA(VLOOKUP($B30,'Nøglefordeling'!$J$5:$J67, 1, false)), if(ISNA(VLOOKUP($B30,'Nøglefordeling'!$M$5:$M67, 1, false)), "true",( VLOOKUP($B30,'Nøglefordeling'!$M$5:$N67, 2, false)*$C$8)),( VLOOKUP($B30,'Nøglefordeling'!$J$5:$K67, 2, false)*$C$7)),( VLOOKUP($B30,'Nøglefordeling'!$G$5:$H67, 2, false)*$C$6)))</f>
        <v/>
      </c>
      <c r="D30" s="22"/>
      <c r="E30" s="2"/>
      <c r="F30" s="2"/>
      <c r="G30" s="14"/>
      <c r="H30" s="2"/>
    </row>
    <row r="31" ht="15.75" customHeight="1">
      <c r="A31" s="22"/>
      <c r="B31" s="22"/>
      <c r="C31" s="38" t="str">
        <f>if(($B31 = ""),"",if(ISNA(VLOOKUP($B31,'Nøglefordeling'!$G$5:$G68, 1, false)), if(ISNA(VLOOKUP($B31,'Nøglefordeling'!$J$5:$J68, 1, false)), if(ISNA(VLOOKUP($B31,'Nøglefordeling'!$M$5:$M68, 1, false)), "true",( VLOOKUP($B31,'Nøglefordeling'!$M$5:$N68, 2, false)*$C$8)),( VLOOKUP($B31,'Nøglefordeling'!$J$5:$K68, 2, false)*$C$7)),( VLOOKUP($B31,'Nøglefordeling'!$G$5:$H68, 2, false)*$C$6)))</f>
        <v/>
      </c>
      <c r="D31" s="22"/>
      <c r="E31" s="2"/>
      <c r="F31" s="2"/>
      <c r="G31" s="14"/>
      <c r="H31" s="2"/>
    </row>
    <row r="32" ht="15.75" customHeight="1">
      <c r="A32" s="22"/>
      <c r="B32" s="22"/>
      <c r="C32" s="38" t="str">
        <f>if(($B32 = ""),"",if(ISNA(VLOOKUP($B32,'Nøglefordeling'!$G$5:$G69, 1, false)), if(ISNA(VLOOKUP($B32,'Nøglefordeling'!$J$5:$J69, 1, false)), if(ISNA(VLOOKUP($B32,'Nøglefordeling'!$M$5:$M69, 1, false)), "true",( VLOOKUP($B32,'Nøglefordeling'!$M$5:$N69, 2, false)*$C$8)),( VLOOKUP($B32,'Nøglefordeling'!$J$5:$K69, 2, false)*$C$7)),( VLOOKUP($B32,'Nøglefordeling'!$G$5:$H69, 2, false)*$C$6)))</f>
        <v/>
      </c>
      <c r="D32" s="22"/>
      <c r="E32" s="2"/>
      <c r="F32" s="2"/>
      <c r="G32" s="14"/>
      <c r="H32" s="2"/>
    </row>
    <row r="33" ht="15.75" customHeight="1">
      <c r="A33" s="22"/>
      <c r="B33" s="22"/>
      <c r="C33" s="38" t="str">
        <f>if(($B33 = ""),"",if(ISNA(VLOOKUP($B33,'Nøglefordeling'!$G$5:$G70, 1, false)), if(ISNA(VLOOKUP($B33,'Nøglefordeling'!$J$5:$J70, 1, false)), if(ISNA(VLOOKUP($B33,'Nøglefordeling'!$M$5:$M70, 1, false)), "true",( VLOOKUP($B33,'Nøglefordeling'!$M$5:$N70, 2, false)*$C$8)),( VLOOKUP($B33,'Nøglefordeling'!$J$5:$K70, 2, false)*$C$7)),( VLOOKUP($B33,'Nøglefordeling'!$G$5:$H70, 2, false)*$C$6)))</f>
        <v/>
      </c>
      <c r="D33" s="22"/>
      <c r="E33" s="2"/>
      <c r="F33" s="2"/>
      <c r="G33" s="14"/>
      <c r="H33" s="2"/>
    </row>
    <row r="34" ht="15.75" customHeight="1">
      <c r="A34" s="22"/>
      <c r="B34" s="22"/>
      <c r="C34" s="38" t="str">
        <f>if(($B34 = ""),"",if(ISNA(VLOOKUP($B34,'Nøglefordeling'!$G$5:$G71, 1, false)), if(ISNA(VLOOKUP($B34,'Nøglefordeling'!$J$5:$J71, 1, false)), if(ISNA(VLOOKUP($B34,'Nøglefordeling'!$M$5:$M71, 1, false)), "true",( VLOOKUP($B34,'Nøglefordeling'!$M$5:$N71, 2, false)*$C$8)),( VLOOKUP($B34,'Nøglefordeling'!$J$5:$K71, 2, false)*$C$7)),( VLOOKUP($B34,'Nøglefordeling'!$G$5:$H71, 2, false)*$C$6)))</f>
        <v/>
      </c>
      <c r="D34" s="22"/>
      <c r="E34" s="2"/>
      <c r="F34" s="2"/>
      <c r="G34" s="14"/>
      <c r="H34" s="2"/>
    </row>
    <row r="35" ht="15.75" customHeight="1">
      <c r="A35" s="22"/>
      <c r="B35" s="22"/>
      <c r="C35" s="38" t="str">
        <f>if(($B35 = ""),"",if(ISNA(VLOOKUP($B35,'Nøglefordeling'!$G$5:$G72, 1, false)), if(ISNA(VLOOKUP($B35,'Nøglefordeling'!$J$5:$J72, 1, false)), if(ISNA(VLOOKUP($B35,'Nøglefordeling'!$M$5:$M72, 1, false)), "true",( VLOOKUP($B35,'Nøglefordeling'!$M$5:$N72, 2, false)*$C$8)),( VLOOKUP($B35,'Nøglefordeling'!$J$5:$K72, 2, false)*$C$7)),( VLOOKUP($B35,'Nøglefordeling'!$G$5:$H72, 2, false)*$C$6)))</f>
        <v/>
      </c>
      <c r="D35" s="22"/>
      <c r="E35" s="2"/>
      <c r="F35" s="2"/>
      <c r="G35" s="14"/>
      <c r="H35" s="2"/>
    </row>
    <row r="36" ht="15.75" customHeight="1">
      <c r="A36" s="22"/>
      <c r="B36" s="22"/>
      <c r="C36" s="38" t="str">
        <f>if(($B36 = ""),"",if(ISNA(VLOOKUP($B36,'Nøglefordeling'!$G$5:$G73, 1, false)), if(ISNA(VLOOKUP($B36,'Nøglefordeling'!$J$5:$J73, 1, false)), if(ISNA(VLOOKUP($B36,'Nøglefordeling'!$M$5:$M73, 1, false)), "true",( VLOOKUP($B36,'Nøglefordeling'!$M$5:$N73, 2, false)*$C$8)),( VLOOKUP($B36,'Nøglefordeling'!$J$5:$K73, 2, false)*$C$7)),( VLOOKUP($B36,'Nøglefordeling'!$G$5:$H73, 2, false)*$C$6)))</f>
        <v/>
      </c>
      <c r="D36" s="22"/>
      <c r="E36" s="2"/>
      <c r="F36" s="2"/>
      <c r="G36" s="14"/>
      <c r="H36" s="2"/>
    </row>
    <row r="37" ht="15.75" customHeight="1">
      <c r="A37" s="22"/>
      <c r="B37" s="22"/>
      <c r="C37" s="38" t="str">
        <f>if(($B37 = ""),"",if(ISNA(VLOOKUP($B37,'Nøglefordeling'!$G$5:$G74, 1, false)), if(ISNA(VLOOKUP($B37,'Nøglefordeling'!$J$5:$J74, 1, false)), if(ISNA(VLOOKUP($B37,'Nøglefordeling'!$M$5:$M74, 1, false)), "true",( VLOOKUP($B37,'Nøglefordeling'!$M$5:$N74, 2, false)*$C$8)),( VLOOKUP($B37,'Nøglefordeling'!$J$5:$K74, 2, false)*$C$7)),( VLOOKUP($B37,'Nøglefordeling'!$G$5:$H74, 2, false)*$C$6)))</f>
        <v/>
      </c>
      <c r="D37" s="22"/>
      <c r="E37" s="2"/>
      <c r="F37" s="2"/>
      <c r="G37" s="14"/>
      <c r="H37" s="2"/>
    </row>
    <row r="38" ht="15.75" customHeight="1">
      <c r="A38" s="22"/>
      <c r="B38" s="22"/>
      <c r="C38" s="38" t="str">
        <f>if(($B38 = ""),"",if(ISNA(VLOOKUP($B38,'Nøglefordeling'!$G$5:$G75, 1, false)), if(ISNA(VLOOKUP($B38,'Nøglefordeling'!$J$5:$J75, 1, false)), if(ISNA(VLOOKUP($B38,'Nøglefordeling'!$M$5:$M75, 1, false)), "true",( VLOOKUP($B38,'Nøglefordeling'!$M$5:$N75, 2, false)*$C$8)),( VLOOKUP($B38,'Nøglefordeling'!$J$5:$K75, 2, false)*$C$7)),( VLOOKUP($B38,'Nøglefordeling'!$G$5:$H75, 2, false)*$C$6)))</f>
        <v/>
      </c>
      <c r="D38" s="22"/>
      <c r="E38" s="2"/>
      <c r="F38" s="2"/>
      <c r="G38" s="14"/>
      <c r="H38" s="2"/>
    </row>
    <row r="39" ht="15.75" customHeight="1">
      <c r="A39" s="22"/>
      <c r="B39" s="22"/>
      <c r="C39" s="38" t="str">
        <f>if(($B39 = ""),"",if(ISNA(VLOOKUP($B39,'Nøglefordeling'!$G$5:$G76, 1, false)), if(ISNA(VLOOKUP($B39,'Nøglefordeling'!$J$5:$J76, 1, false)), if(ISNA(VLOOKUP($B39,'Nøglefordeling'!$M$5:$M76, 1, false)), "true",( VLOOKUP($B39,'Nøglefordeling'!$M$5:$N76, 2, false)*$C$8)),( VLOOKUP($B39,'Nøglefordeling'!$J$5:$K76, 2, false)*$C$7)),( VLOOKUP($B39,'Nøglefordeling'!$G$5:$H76, 2, false)*$C$6)))</f>
        <v/>
      </c>
      <c r="D39" s="22"/>
      <c r="E39" s="2"/>
      <c r="F39" s="2"/>
      <c r="G39" s="14"/>
      <c r="H39" s="2"/>
    </row>
    <row r="40" ht="15.75" customHeight="1">
      <c r="A40" s="22"/>
      <c r="B40" s="22"/>
      <c r="C40" s="38" t="str">
        <f>if(($B40 = ""),"",if(ISNA(VLOOKUP($B40,'Nøglefordeling'!$G$5:$G77, 1, false)), if(ISNA(VLOOKUP($B40,'Nøglefordeling'!$J$5:$J77, 1, false)), if(ISNA(VLOOKUP($B40,'Nøglefordeling'!$M$5:$M77, 1, false)), "true",( VLOOKUP($B40,'Nøglefordeling'!$M$5:$N77, 2, false)*$C$8)),( VLOOKUP($B40,'Nøglefordeling'!$J$5:$K77, 2, false)*$C$7)),( VLOOKUP($B40,'Nøglefordeling'!$G$5:$H77, 2, false)*$C$6)))</f>
        <v/>
      </c>
      <c r="D40" s="22"/>
      <c r="E40" s="2"/>
      <c r="F40" s="2"/>
      <c r="G40" s="14"/>
      <c r="H40" s="2"/>
    </row>
    <row r="41" ht="15.75" customHeight="1">
      <c r="A41" s="22"/>
      <c r="B41" s="22"/>
      <c r="C41" s="38" t="str">
        <f>if(($B41 = ""),"",if(ISNA(VLOOKUP($B41,'Nøglefordeling'!$G$5:$G78, 1, false)), if(ISNA(VLOOKUP($B41,'Nøglefordeling'!$J$5:$J78, 1, false)), if(ISNA(VLOOKUP($B41,'Nøglefordeling'!$M$5:$M78, 1, false)), "true",( VLOOKUP($B41,'Nøglefordeling'!$M$5:$N78, 2, false)*$C$8)),( VLOOKUP($B41,'Nøglefordeling'!$J$5:$K78, 2, false)*$C$7)),( VLOOKUP($B41,'Nøglefordeling'!$G$5:$H78, 2, false)*$C$6)))</f>
        <v/>
      </c>
      <c r="D41" s="22"/>
      <c r="E41" s="2"/>
      <c r="F41" s="2"/>
      <c r="G41" s="14"/>
      <c r="H41" s="2"/>
    </row>
    <row r="42" ht="15.75" customHeight="1">
      <c r="A42" s="22"/>
      <c r="B42" s="22"/>
      <c r="C42" s="38" t="str">
        <f>if(($B42 = ""),"",if(ISNA(VLOOKUP($B42,'Nøglefordeling'!$G$5:$G79, 1, false)), if(ISNA(VLOOKUP($B42,'Nøglefordeling'!$J$5:$J79, 1, false)), if(ISNA(VLOOKUP($B42,'Nøglefordeling'!$M$5:$M79, 1, false)), "true",( VLOOKUP($B42,'Nøglefordeling'!$M$5:$N79, 2, false)*$C$8)),( VLOOKUP($B42,'Nøglefordeling'!$J$5:$K79, 2, false)*$C$7)),( VLOOKUP($B42,'Nøglefordeling'!$G$5:$H79, 2, false)*$C$6)))</f>
        <v/>
      </c>
      <c r="D42" s="22"/>
      <c r="E42" s="2"/>
      <c r="F42" s="2"/>
      <c r="G42" s="14"/>
      <c r="H42" s="2"/>
    </row>
    <row r="43" ht="15.75" customHeight="1">
      <c r="A43" s="22"/>
      <c r="B43" s="22"/>
      <c r="C43" s="38" t="str">
        <f>if(($B43 = ""),"",if(ISNA(VLOOKUP($B43,'Nøglefordeling'!$G$5:$G80, 1, false)), if(ISNA(VLOOKUP($B43,'Nøglefordeling'!$J$5:$J80, 1, false)), if(ISNA(VLOOKUP($B43,'Nøglefordeling'!$M$5:$M80, 1, false)), "true",( VLOOKUP($B43,'Nøglefordeling'!$M$5:$N80, 2, false)*$C$8)),( VLOOKUP($B43,'Nøglefordeling'!$J$5:$K80, 2, false)*$C$7)),( VLOOKUP($B43,'Nøglefordeling'!$G$5:$H80, 2, false)*$C$6)))</f>
        <v/>
      </c>
      <c r="D43" s="22"/>
      <c r="E43" s="2"/>
      <c r="F43" s="2"/>
      <c r="G43" s="14"/>
      <c r="H43" s="2"/>
    </row>
    <row r="44" ht="15.75" customHeight="1">
      <c r="A44" s="22"/>
      <c r="B44" s="22"/>
      <c r="C44" s="38" t="str">
        <f>if(($B44 = ""),"",if(ISNA(VLOOKUP($B44,'Nøglefordeling'!$G$5:$G81, 1, false)), if(ISNA(VLOOKUP($B44,'Nøglefordeling'!$J$5:$J81, 1, false)), if(ISNA(VLOOKUP($B44,'Nøglefordeling'!$M$5:$M81, 1, false)), "true",( VLOOKUP($B44,'Nøglefordeling'!$M$5:$N81, 2, false)*$C$8)),( VLOOKUP($B44,'Nøglefordeling'!$J$5:$K81, 2, false)*$C$7)),( VLOOKUP($B44,'Nøglefordeling'!$G$5:$H81, 2, false)*$C$6)))</f>
        <v/>
      </c>
      <c r="D44" s="22"/>
      <c r="E44" s="2"/>
      <c r="F44" s="2"/>
      <c r="G44" s="14"/>
      <c r="H44" s="2"/>
    </row>
    <row r="45" ht="15.75" customHeight="1">
      <c r="A45" s="22"/>
      <c r="B45" s="22"/>
      <c r="C45" s="38" t="str">
        <f>if(($B45 = ""),"",if(ISNA(VLOOKUP($B45,'Nøglefordeling'!$G$5:$G82, 1, false)), if(ISNA(VLOOKUP($B45,'Nøglefordeling'!$J$5:$J82, 1, false)), if(ISNA(VLOOKUP($B45,'Nøglefordeling'!$M$5:$M82, 1, false)), "true",( VLOOKUP($B45,'Nøglefordeling'!$M$5:$N82, 2, false)*$C$8)),( VLOOKUP($B45,'Nøglefordeling'!$J$5:$K82, 2, false)*$C$7)),( VLOOKUP($B45,'Nøglefordeling'!$G$5:$H82, 2, false)*$C$6)))</f>
        <v/>
      </c>
      <c r="D45" s="22"/>
      <c r="E45" s="2"/>
      <c r="F45" s="2"/>
      <c r="G45" s="14"/>
      <c r="H45" s="2"/>
    </row>
    <row r="46" ht="15.75" customHeight="1">
      <c r="A46" s="22"/>
      <c r="B46" s="22"/>
      <c r="C46" s="38" t="str">
        <f>if(($B46 = ""),"",if(ISNA(VLOOKUP($B46,'Nøglefordeling'!$G$5:$G83, 1, false)), if(ISNA(VLOOKUP($B46,'Nøglefordeling'!$J$5:$J83, 1, false)), if(ISNA(VLOOKUP($B46,'Nøglefordeling'!$M$5:$M83, 1, false)), "true",( VLOOKUP($B46,'Nøglefordeling'!$M$5:$N83, 2, false)*$C$8)),( VLOOKUP($B46,'Nøglefordeling'!$J$5:$K83, 2, false)*$C$7)),( VLOOKUP($B46,'Nøglefordeling'!$G$5:$H83, 2, false)*$C$6)))</f>
        <v/>
      </c>
      <c r="D46" s="22"/>
      <c r="E46" s="2"/>
      <c r="F46" s="2"/>
      <c r="G46" s="14"/>
      <c r="H46" s="2"/>
    </row>
    <row r="47" ht="15.75" customHeight="1">
      <c r="A47" s="22"/>
      <c r="B47" s="22"/>
      <c r="C47" s="38" t="str">
        <f>if(($B47 = ""),"",if(ISNA(VLOOKUP($B47,'Nøglefordeling'!$G$5:$G84, 1, false)), if(ISNA(VLOOKUP($B47,'Nøglefordeling'!$J$5:$J84, 1, false)), if(ISNA(VLOOKUP($B47,'Nøglefordeling'!$M$5:$M84, 1, false)), "true",( VLOOKUP($B47,'Nøglefordeling'!$M$5:$N84, 2, false)*$C$8)),( VLOOKUP($B47,'Nøglefordeling'!$J$5:$K84, 2, false)*$C$7)),( VLOOKUP($B47,'Nøglefordeling'!$G$5:$H84, 2, false)*$C$6)))</f>
        <v/>
      </c>
      <c r="D47" s="22"/>
      <c r="E47" s="2"/>
      <c r="F47" s="2"/>
      <c r="G47" s="14"/>
      <c r="H47" s="2"/>
    </row>
    <row r="48" ht="15.75" customHeight="1">
      <c r="A48" s="22"/>
      <c r="B48" s="22"/>
      <c r="C48" s="38" t="str">
        <f>if(($B48 = ""),"",if(ISNA(VLOOKUP($B48,'Nøglefordeling'!$G$5:$G85, 1, false)), if(ISNA(VLOOKUP($B48,'Nøglefordeling'!$J$5:$J85, 1, false)), if(ISNA(VLOOKUP($B48,'Nøglefordeling'!$M$5:$M85, 1, false)), "true",( VLOOKUP($B48,'Nøglefordeling'!$M$5:$N85, 2, false)*$C$8)),( VLOOKUP($B48,'Nøglefordeling'!$J$5:$K85, 2, false)*$C$7)),( VLOOKUP($B48,'Nøglefordeling'!$G$5:$H85, 2, false)*$C$6)))</f>
        <v/>
      </c>
      <c r="D48" s="22"/>
      <c r="E48" s="2"/>
      <c r="F48" s="2"/>
      <c r="G48" s="14"/>
      <c r="H48" s="2"/>
    </row>
    <row r="49" ht="15.75" customHeight="1">
      <c r="A49" s="22"/>
      <c r="B49" s="22"/>
      <c r="C49" s="38" t="str">
        <f>if(($B49 = ""),"",if(ISNA(VLOOKUP($B49,'Nøglefordeling'!$G$5:$G86, 1, false)), if(ISNA(VLOOKUP($B49,'Nøglefordeling'!$J$5:$J86, 1, false)), if(ISNA(VLOOKUP($B49,'Nøglefordeling'!$M$5:$M86, 1, false)), "true",( VLOOKUP($B49,'Nøglefordeling'!$M$5:$N86, 2, false)*$C$8)),( VLOOKUP($B49,'Nøglefordeling'!$J$5:$K86, 2, false)*$C$7)),( VLOOKUP($B49,'Nøglefordeling'!$G$5:$H86, 2, false)*$C$6)))</f>
        <v/>
      </c>
      <c r="D49" s="22"/>
      <c r="E49" s="2"/>
      <c r="F49" s="2"/>
      <c r="G49" s="14"/>
      <c r="H49" s="2"/>
    </row>
    <row r="50" ht="15.75" customHeight="1">
      <c r="A50" s="22"/>
      <c r="B50" s="22"/>
      <c r="C50" s="38" t="str">
        <f>if(($B50 = ""),"",if(ISNA(VLOOKUP($B50,'Nøglefordeling'!$G$5:$G87, 1, false)), if(ISNA(VLOOKUP($B50,'Nøglefordeling'!$J$5:$J87, 1, false)), if(ISNA(VLOOKUP($B50,'Nøglefordeling'!$M$5:$M87, 1, false)), "true",( VLOOKUP($B50,'Nøglefordeling'!$M$5:$N87, 2, false)*$C$8)),( VLOOKUP($B50,'Nøglefordeling'!$J$5:$K87, 2, false)*$C$7)),( VLOOKUP($B50,'Nøglefordeling'!$G$5:$H87, 2, false)*$C$6)))</f>
        <v/>
      </c>
      <c r="D50" s="22"/>
      <c r="E50" s="2"/>
      <c r="F50" s="2"/>
      <c r="G50" s="14"/>
      <c r="H50" s="2"/>
    </row>
    <row r="51" ht="15.75" customHeight="1">
      <c r="A51" s="22"/>
      <c r="B51" s="22"/>
      <c r="C51" s="38" t="str">
        <f>if(($B51 = ""),"",if(ISNA(VLOOKUP($B51,'Nøglefordeling'!$G$5:$G88, 1, false)), if(ISNA(VLOOKUP($B51,'Nøglefordeling'!$J$5:$J88, 1, false)), if(ISNA(VLOOKUP($B51,'Nøglefordeling'!$M$5:$M88, 1, false)), "true",( VLOOKUP($B51,'Nøglefordeling'!$M$5:$N88, 2, false)*$C$8)),( VLOOKUP($B51,'Nøglefordeling'!$J$5:$K88, 2, false)*$C$7)),( VLOOKUP($B51,'Nøglefordeling'!$G$5:$H88, 2, false)*$C$6)))</f>
        <v/>
      </c>
      <c r="D51" s="22"/>
      <c r="E51" s="2"/>
      <c r="F51" s="2"/>
      <c r="G51" s="14"/>
      <c r="H51" s="2"/>
    </row>
    <row r="52" ht="15.75" customHeight="1">
      <c r="A52" s="22"/>
      <c r="B52" s="22"/>
      <c r="C52" s="38" t="str">
        <f>if(($B52 = ""),"",if(ISNA(VLOOKUP($B52,'Nøglefordeling'!$G$5:$G89, 1, false)), if(ISNA(VLOOKUP($B52,'Nøglefordeling'!$J$5:$J89, 1, false)), if(ISNA(VLOOKUP($B52,'Nøglefordeling'!$M$5:$M89, 1, false)), "true",( VLOOKUP($B52,'Nøglefordeling'!$M$5:$N89, 2, false)*$C$8)),( VLOOKUP($B52,'Nøglefordeling'!$J$5:$K89, 2, false)*$C$7)),( VLOOKUP($B52,'Nøglefordeling'!$G$5:$H89, 2, false)*$C$6)))</f>
        <v/>
      </c>
      <c r="D52" s="22"/>
      <c r="E52" s="2"/>
      <c r="F52" s="2"/>
      <c r="G52" s="14"/>
      <c r="H52" s="2"/>
    </row>
    <row r="53" ht="15.75" customHeight="1">
      <c r="A53" s="22"/>
      <c r="B53" s="22"/>
      <c r="C53" s="38" t="str">
        <f>if(($B53 = ""),"",if(ISNA(VLOOKUP($B53,'Nøglefordeling'!$G$5:$G90, 1, false)), if(ISNA(VLOOKUP($B53,'Nøglefordeling'!$J$5:$J90, 1, false)), if(ISNA(VLOOKUP($B53,'Nøglefordeling'!$M$5:$M90, 1, false)), "true",( VLOOKUP($B53,'Nøglefordeling'!$M$5:$N90, 2, false)*$C$8)),( VLOOKUP($B53,'Nøglefordeling'!$J$5:$K90, 2, false)*$C$7)),( VLOOKUP($B53,'Nøglefordeling'!$G$5:$H90, 2, false)*$C$6)))</f>
        <v/>
      </c>
      <c r="D53" s="22"/>
      <c r="E53" s="2"/>
      <c r="F53" s="2"/>
      <c r="G53" s="14"/>
      <c r="H53" s="2"/>
    </row>
    <row r="54" ht="15.75" customHeight="1">
      <c r="A54" s="22"/>
      <c r="B54" s="22"/>
      <c r="C54" s="38" t="str">
        <f>if(($B54 = ""),"",if(ISNA(VLOOKUP($B54,'Nøglefordeling'!$G$5:$G91, 1, false)), if(ISNA(VLOOKUP($B54,'Nøglefordeling'!$J$5:$J91, 1, false)), if(ISNA(VLOOKUP($B54,'Nøglefordeling'!$M$5:$M91, 1, false)), "true",( VLOOKUP($B54,'Nøglefordeling'!$M$5:$N91, 2, false)*$C$8)),( VLOOKUP($B54,'Nøglefordeling'!$J$5:$K91, 2, false)*$C$7)),( VLOOKUP($B54,'Nøglefordeling'!$G$5:$H91, 2, false)*$C$6)))</f>
        <v/>
      </c>
      <c r="D54" s="22"/>
      <c r="E54" s="2"/>
      <c r="F54" s="2"/>
      <c r="G54" s="14"/>
      <c r="H54" s="2"/>
    </row>
    <row r="55" ht="15.75" customHeight="1">
      <c r="A55" s="22"/>
      <c r="B55" s="22"/>
      <c r="C55" s="22"/>
      <c r="D55" s="22"/>
      <c r="E55" s="2"/>
      <c r="F55" s="2"/>
      <c r="G55" s="14"/>
      <c r="H55" s="2"/>
    </row>
  </sheetData>
  <conditionalFormatting sqref="A13 B13 C13 D13 A14 B14 C14 D14 A15 B15 C15 D15 A16 B16 C16 D16 A17 B17 C17 D17 A18 B18 C18 D18 A19 B19 C19 D19 A20 B20 C20 D20 A21 B21 C21 D21 A22 B22 C22 D22 A23 B23 C23 D23 A24 B24 C24 D24 A25 B25 C25 D25 A26 B26 C26 D26 A27 B27 C27 D27 A28 B28 C28 D28 A29 B29 C29 D29 A30 B30 C30 D30 A31 B31 C31 D31 A32 B32 C32 D32 A33 B33 C33 D33 A34 B34 C34 D34 A35 B35 C35 D35 A36 B36 C36 D36 A37 B37 C37 D37 A38 B38 C38 D38 A39 B39 C39 D39 A40 B40 C40 D40 A41 B41 C41 D41 A42 B42 C42 D42 A43 B43 C43 D43 A44 B44 C44 D44 A45 B45 C45 D45 A46 B46 C46 D46 A47 B47 C47 D47 A48 B48 C48 D48 A49 B49 C49 D49 A50 B50 C50 D50 A51 B51 C51 D51 A52 B52 C52 D52 A53 B53 C53 D53 A54 B54 C54 D54">
    <cfRule type="containsBlanks" dxfId="2" priority="1" stopIfTrue="1">
      <formula>LEN(TRIM(A13))=0</formula>
    </cfRule>
  </conditionalFormatting>
  <conditionalFormatting sqref="H4 H5">
    <cfRule type="cellIs" dxfId="0" priority="2" stopIfTrue="1" operator="greaterThan">
      <formula>1.01</formula>
    </cfRule>
  </conditionalFormatting>
  <conditionalFormatting sqref="H4 H5">
    <cfRule type="cellIs" dxfId="1" priority="3" stopIfTrue="1" operator="lessThan">
      <formula>0.99</formula>
    </cfRule>
  </conditionalFormatting>
  <conditionalFormatting sqref="H4 H5">
    <cfRule type="cellIs" dxfId="3" priority="4" stopIfTrue="1" operator="equal">
      <formula>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2.71"/>
    <col customWidth="1" min="2" max="2" width="13.14"/>
    <col customWidth="1" min="3" max="3" width="12.86"/>
    <col customWidth="1" min="4" max="4" width="9.57"/>
    <col customWidth="1" min="5" max="5" width="13.71"/>
    <col customWidth="1" min="6" max="6" width="17.43"/>
    <col customWidth="1" min="7" max="8" width="13.71"/>
  </cols>
  <sheetData>
    <row r="1" ht="15.75" customHeight="1">
      <c r="A1" s="39" t="s">
        <v>36</v>
      </c>
      <c r="B1" s="40"/>
      <c r="C1" s="41"/>
      <c r="D1" s="42"/>
      <c r="E1" s="43"/>
      <c r="F1" s="43"/>
      <c r="G1" s="43"/>
      <c r="H1" s="43"/>
    </row>
    <row r="2" ht="15.75" customHeight="1">
      <c r="A2" s="43"/>
      <c r="B2" s="44"/>
      <c r="C2" s="44"/>
      <c r="D2" s="42"/>
      <c r="E2" s="43"/>
      <c r="F2" s="43"/>
      <c r="G2" s="43"/>
      <c r="H2" s="43"/>
    </row>
    <row r="3" ht="15.75" customHeight="1">
      <c r="A3" s="45" t="s">
        <v>22</v>
      </c>
      <c r="B3" s="46" t="s">
        <v>37</v>
      </c>
      <c r="C3" s="46" t="s">
        <v>38</v>
      </c>
      <c r="D3" s="47" t="s">
        <v>39</v>
      </c>
      <c r="E3" s="43"/>
      <c r="F3" s="43"/>
      <c r="G3" s="43"/>
      <c r="H3" s="43"/>
    </row>
    <row r="4" ht="15.75" customHeight="1">
      <c r="A4" s="48" t="s">
        <v>40</v>
      </c>
      <c r="B4" s="49">
        <f>'Nøglefordeling'!E5*'Nøglefordeling'!E6</f>
        <v>70339.95</v>
      </c>
      <c r="C4" s="48">
        <v>81000.0</v>
      </c>
      <c r="D4" s="49">
        <f>B4-C4</f>
        <v>-10660.05</v>
      </c>
      <c r="E4" s="43"/>
      <c r="F4" s="43"/>
      <c r="G4" s="43"/>
      <c r="H4" s="50"/>
    </row>
    <row r="5" ht="15.75" customHeight="1">
      <c r="A5" s="48"/>
      <c r="B5" s="51"/>
      <c r="C5" s="51"/>
      <c r="D5" s="49"/>
      <c r="E5" s="43"/>
      <c r="F5" s="43"/>
      <c r="G5" s="43"/>
      <c r="H5" s="43"/>
    </row>
    <row r="6" ht="15.75" customHeight="1">
      <c r="A6" s="52" t="s">
        <v>30</v>
      </c>
      <c r="B6" s="49">
        <v>32000.0</v>
      </c>
      <c r="C6" s="51">
        <f>SUM(C15:C17)</f>
        <v>1305.55</v>
      </c>
      <c r="D6" s="49">
        <f t="shared" ref="D6:D8" si="1">B6-C6</f>
        <v>30694.45</v>
      </c>
      <c r="E6" s="43"/>
      <c r="F6" s="43"/>
      <c r="G6" s="43"/>
      <c r="H6" s="53"/>
    </row>
    <row r="7" ht="15.75" customHeight="1">
      <c r="A7" s="52" t="s">
        <v>31</v>
      </c>
      <c r="B7" s="49">
        <v>25000.0</v>
      </c>
      <c r="C7" s="51">
        <f>SUM(C18:C21)</f>
        <v>0</v>
      </c>
      <c r="D7" s="49">
        <f t="shared" si="1"/>
        <v>25000</v>
      </c>
      <c r="E7" s="43"/>
      <c r="F7" s="43"/>
      <c r="G7" s="43"/>
      <c r="H7" s="53"/>
    </row>
    <row r="8" ht="15.75" customHeight="1">
      <c r="A8" s="52" t="s">
        <v>32</v>
      </c>
      <c r="B8" s="49">
        <v>5000.0</v>
      </c>
      <c r="C8" s="51">
        <f>sum(C22:C25)</f>
        <v>0</v>
      </c>
      <c r="D8" s="49">
        <f t="shared" si="1"/>
        <v>5000</v>
      </c>
      <c r="E8" s="43"/>
      <c r="F8" s="43"/>
      <c r="G8" s="43"/>
      <c r="H8" s="54"/>
    </row>
    <row r="9" ht="15.75" customHeight="1">
      <c r="A9" s="48"/>
      <c r="B9" s="49"/>
      <c r="C9" s="51"/>
      <c r="D9" s="49"/>
      <c r="E9" s="43"/>
      <c r="F9" s="43"/>
      <c r="G9" s="43"/>
      <c r="H9" s="54"/>
    </row>
    <row r="10" ht="15.75" customHeight="1">
      <c r="A10" s="48" t="s">
        <v>33</v>
      </c>
      <c r="B10" s="49">
        <f>Budget!D10</f>
        <v>5000</v>
      </c>
      <c r="C10" s="51">
        <v>5000.0</v>
      </c>
      <c r="D10" s="49">
        <f>B10-C10</f>
        <v>0</v>
      </c>
      <c r="E10" s="43"/>
      <c r="F10" s="43"/>
      <c r="G10" s="43"/>
      <c r="H10" s="54"/>
    </row>
    <row r="11" ht="15.75" customHeight="1">
      <c r="A11" s="48"/>
      <c r="B11" s="51"/>
      <c r="C11" s="51"/>
      <c r="D11" s="49"/>
      <c r="E11" s="43"/>
      <c r="F11" s="43"/>
      <c r="G11" s="43"/>
      <c r="H11" s="54"/>
    </row>
    <row r="12" ht="15.75" customHeight="1">
      <c r="A12" s="55" t="s">
        <v>41</v>
      </c>
      <c r="B12" s="56">
        <f>SUM(B6:B10)</f>
        <v>67000</v>
      </c>
      <c r="C12" s="56">
        <f t="shared" ref="C12:D12" si="2">sum(C6:C11)</f>
        <v>6305.55</v>
      </c>
      <c r="D12" s="56">
        <f t="shared" si="2"/>
        <v>60694.45</v>
      </c>
      <c r="E12" s="43"/>
      <c r="F12" s="43"/>
      <c r="G12" s="43"/>
      <c r="H12" s="54"/>
    </row>
    <row r="13" ht="15.75" customHeight="1">
      <c r="A13" s="43"/>
      <c r="B13" s="44"/>
      <c r="C13" s="44"/>
      <c r="D13" s="42"/>
      <c r="E13" s="43"/>
      <c r="F13" s="43"/>
      <c r="G13" s="43"/>
      <c r="H13" s="54"/>
    </row>
    <row r="14" ht="33.0" customHeight="1">
      <c r="A14" s="57"/>
      <c r="B14" s="46" t="s">
        <v>37</v>
      </c>
      <c r="C14" s="46" t="s">
        <v>42</v>
      </c>
      <c r="D14" s="47" t="s">
        <v>39</v>
      </c>
      <c r="E14" s="43"/>
      <c r="F14" s="43"/>
      <c r="G14" s="43"/>
      <c r="H14" s="54"/>
    </row>
    <row r="15" ht="15.75" customHeight="1">
      <c r="A15" s="52" t="str">
        <f>Budget!$B13</f>
        <v>Gratis bar</v>
      </c>
      <c r="B15" s="49">
        <f>if((A15=""),"",Budget!D13)</f>
        <v>16000</v>
      </c>
      <c r="C15" s="49">
        <f>SUMIF('Live Regnskab'!$D$1:$D$207,1,'Live Regnskab'!$B$1:$B$207)</f>
        <v>0</v>
      </c>
      <c r="D15" s="49">
        <f t="shared" ref="D15:D50" si="3">if((A15=""),"",(B15-C15))</f>
        <v>16000</v>
      </c>
      <c r="E15" s="43"/>
      <c r="F15" s="43" t="str">
        <f>'Live Regnskab'!F7</f>
        <v/>
      </c>
      <c r="G15" s="43"/>
      <c r="H15" s="54"/>
    </row>
    <row r="16" ht="15.75" customHeight="1">
      <c r="A16" s="48" t="str">
        <f>Budget!$B14</f>
        <v>Spisearrangementer</v>
      </c>
      <c r="B16" s="49">
        <f>if((A16=""),"",Budget!D14)</f>
        <v>16000</v>
      </c>
      <c r="C16" s="49">
        <f>SUMIF('Live Regnskab'!$D$1:$D$207,2,'Live Regnskab'!$B$1:$B$207)</f>
        <v>0</v>
      </c>
      <c r="D16" s="49">
        <f t="shared" si="3"/>
        <v>16000</v>
      </c>
      <c r="E16" s="43"/>
      <c r="F16" s="43"/>
      <c r="G16" s="43"/>
      <c r="H16" s="54"/>
    </row>
    <row r="17" ht="15.75" customHeight="1">
      <c r="A17" s="48" t="str">
        <f>Budget!$B15</f>
        <v>Socialt komsammen</v>
      </c>
      <c r="B17" s="49">
        <f>if((A17=""),"",Budget!D15)</f>
        <v>10000</v>
      </c>
      <c r="C17" s="49">
        <f>SUMIF('Live Regnskab'!$D$1:$D$207,3,'Live Regnskab'!$B$1:$B$207)</f>
        <v>1305.55</v>
      </c>
      <c r="D17" s="49">
        <f t="shared" si="3"/>
        <v>8694.45</v>
      </c>
      <c r="E17" s="43"/>
      <c r="F17" s="43"/>
      <c r="G17" s="43"/>
      <c r="H17" s="54"/>
    </row>
    <row r="18" ht="15.75" customHeight="1">
      <c r="A18" s="52" t="str">
        <f>Budget!$B16</f>
        <v>Kurser</v>
      </c>
      <c r="B18" s="49">
        <f>if((A18=""),"",Budget!D16)</f>
        <v>2000</v>
      </c>
      <c r="C18" s="49">
        <f>SUMIF('Live Regnskab'!$D$1:$D$207,4,'Live Regnskab'!$B$1:$B$207)</f>
        <v>0</v>
      </c>
      <c r="D18" s="49">
        <f t="shared" si="3"/>
        <v>2000</v>
      </c>
      <c r="E18" s="43"/>
      <c r="F18" s="43"/>
      <c r="G18" s="43"/>
      <c r="H18" s="54"/>
    </row>
    <row r="19" ht="15.75" customHeight="1">
      <c r="A19" s="48" t="str">
        <f>Budget!$B17</f>
        <v>Årets studerende</v>
      </c>
      <c r="B19" s="49">
        <f>if((A19=""),"",Budget!D17)</f>
        <v>10000</v>
      </c>
      <c r="C19" s="49">
        <f>SUMIF('Live Regnskab'!$D$1:$D$207,5,'Live Regnskab'!$B$1:$B$207)</f>
        <v>0</v>
      </c>
      <c r="D19" s="49">
        <f t="shared" si="3"/>
        <v>10000</v>
      </c>
      <c r="E19" s="43"/>
      <c r="F19" s="43"/>
      <c r="G19" s="43"/>
      <c r="H19" s="54"/>
    </row>
    <row r="20" ht="15.75" customHeight="1">
      <c r="A20" s="48" t="str">
        <f>Budget!$B18</f>
        <v>Politiske aktiviteter</v>
      </c>
      <c r="B20" s="49">
        <f>if((A20=""),"",Budget!D18)</f>
        <v>10000</v>
      </c>
      <c r="C20" s="49">
        <f>SUMIF('Live Regnskab'!$D$1:$D$207,6,'Live Regnskab'!$B$1:$B$207)</f>
        <v>0</v>
      </c>
      <c r="D20" s="49">
        <f t="shared" si="3"/>
        <v>10000</v>
      </c>
      <c r="E20" s="43"/>
      <c r="F20" s="43"/>
      <c r="G20" s="43"/>
      <c r="H20" s="54"/>
    </row>
    <row r="21" ht="15.75" customHeight="1">
      <c r="A21" s="52" t="str">
        <f>Budget!$B19</f>
        <v>Projektpulje</v>
      </c>
      <c r="B21" s="49">
        <f>if((A21=""),"",Budget!D19)</f>
        <v>6000</v>
      </c>
      <c r="C21" s="49">
        <f>SUMIF('Live Regnskab'!$D$1:$D$207,7,'Live Regnskab'!$B$1:$B$207)</f>
        <v>0</v>
      </c>
      <c r="D21" s="49">
        <f t="shared" si="3"/>
        <v>6000</v>
      </c>
      <c r="E21" s="43"/>
      <c r="F21" s="43"/>
      <c r="G21" s="43"/>
      <c r="H21" s="54"/>
    </row>
    <row r="22" ht="15.75" customHeight="1">
      <c r="A22" s="48" t="str">
        <f>Budget!$B20</f>
        <v>Præsentationsmateriale</v>
      </c>
      <c r="B22" s="49">
        <f>if((A22=""),"",Budget!D20)</f>
        <v>2000</v>
      </c>
      <c r="C22" s="49">
        <f>SUMIF('Live Regnskab'!$D$1:$D$207,8,'Live Regnskab'!$B$1:$B$207)</f>
        <v>0</v>
      </c>
      <c r="D22" s="49">
        <f t="shared" si="3"/>
        <v>2000</v>
      </c>
      <c r="E22" s="43"/>
      <c r="F22" s="43"/>
      <c r="G22" s="43"/>
      <c r="H22" s="54"/>
    </row>
    <row r="23" ht="15.75" customHeight="1">
      <c r="A23" s="48" t="str">
        <f>Budget!$B21</f>
        <v>Valgmidler</v>
      </c>
      <c r="B23" s="49">
        <f>if((A23=""),"",Budget!D21)</f>
        <v>5000</v>
      </c>
      <c r="C23" s="49">
        <f>SUMIF('Live Regnskab'!$D$1:$D$207,9,'Live Regnskab'!$B$1:$B$207)</f>
        <v>0</v>
      </c>
      <c r="D23" s="49">
        <f t="shared" si="3"/>
        <v>5000</v>
      </c>
      <c r="E23" s="43"/>
      <c r="F23" s="43"/>
      <c r="G23" s="43"/>
      <c r="H23" s="54"/>
    </row>
    <row r="24" ht="15.75" customHeight="1">
      <c r="A24" s="48" t="str">
        <f>Budget!$B22</f>
        <v>Mad til aktive</v>
      </c>
      <c r="B24" s="49">
        <f>if((A24=""),"",Budget!D22)</f>
        <v>2000</v>
      </c>
      <c r="C24" s="49">
        <f>SUMIF('Live Regnskab'!$D$1:$D$207,10,'Live Regnskab'!$B$1:$B$207)</f>
        <v>0</v>
      </c>
      <c r="D24" s="49">
        <f t="shared" si="3"/>
        <v>2000</v>
      </c>
      <c r="E24" s="43"/>
      <c r="F24" s="43"/>
      <c r="G24" s="43"/>
      <c r="H24" s="54"/>
    </row>
    <row r="25" ht="15.75" customHeight="1">
      <c r="A25" s="48" t="str">
        <f>Budget!$B23</f>
        <v>Frivillig pleje</v>
      </c>
      <c r="B25" s="49">
        <f>if((A25=""),"",Budget!D23)</f>
        <v>2000</v>
      </c>
      <c r="C25" s="49">
        <f>SUMIF('Live Regnskab'!$D$1:$D$207,11,'Live Regnskab'!$B$1:$B$207)</f>
        <v>0</v>
      </c>
      <c r="D25" s="49">
        <f t="shared" si="3"/>
        <v>2000</v>
      </c>
      <c r="E25" s="43"/>
      <c r="F25" s="43"/>
      <c r="G25" s="43"/>
      <c r="H25" s="54"/>
    </row>
    <row r="26" ht="15.75" customHeight="1">
      <c r="A26" s="58" t="str">
        <f>IF((Budget!$B24=""), "",Budget!$B24)</f>
        <v/>
      </c>
      <c r="B26" s="49" t="str">
        <f>if((A26=""),"",Budget!D24)</f>
        <v/>
      </c>
      <c r="C26" s="51" t="str">
        <f>IF((Budget!C32=""), "",Budget!C32)</f>
        <v/>
      </c>
      <c r="D26" s="49" t="str">
        <f t="shared" si="3"/>
        <v/>
      </c>
      <c r="E26" s="43"/>
      <c r="F26" s="43"/>
      <c r="G26" s="43"/>
      <c r="H26" s="43"/>
    </row>
    <row r="27" ht="15.75" customHeight="1">
      <c r="A27" s="58" t="str">
        <f>IF((Budget!$B25=""), "",Budget!$B25)</f>
        <v/>
      </c>
      <c r="B27" s="49" t="str">
        <f>if((A27=""),"",Budget!D25)</f>
        <v/>
      </c>
      <c r="C27" s="51" t="str">
        <f>IF((Budget!C33=""), "",Budget!C33)</f>
        <v/>
      </c>
      <c r="D27" s="49" t="str">
        <f t="shared" si="3"/>
        <v/>
      </c>
      <c r="E27" s="43"/>
      <c r="F27" s="43"/>
      <c r="G27" s="43"/>
      <c r="H27" s="43"/>
    </row>
    <row r="28" ht="15.75" customHeight="1">
      <c r="A28" s="58" t="str">
        <f>IF((Budget!$B26=""), "",Budget!$B26)</f>
        <v/>
      </c>
      <c r="B28" s="49" t="str">
        <f>if((A28=""),"",Budget!D26)</f>
        <v/>
      </c>
      <c r="C28" s="51" t="str">
        <f>IF((Budget!C34=""), "",Budget!C34)</f>
        <v/>
      </c>
      <c r="D28" s="49" t="str">
        <f t="shared" si="3"/>
        <v/>
      </c>
      <c r="E28" s="43"/>
      <c r="F28" s="43"/>
      <c r="G28" s="43"/>
      <c r="H28" s="43"/>
    </row>
    <row r="29" ht="15.75" customHeight="1">
      <c r="A29" s="58" t="str">
        <f>IF((Budget!$B27=""), "",Budget!$B27)</f>
        <v/>
      </c>
      <c r="B29" s="49" t="str">
        <f>if((A29=""),"",Budget!D27)</f>
        <v/>
      </c>
      <c r="C29" s="51" t="str">
        <f>IF((Budget!C35=""), "",Budget!C35)</f>
        <v/>
      </c>
      <c r="D29" s="49" t="str">
        <f t="shared" si="3"/>
        <v/>
      </c>
      <c r="E29" s="43"/>
      <c r="F29" s="43"/>
      <c r="G29" s="43"/>
      <c r="H29" s="43"/>
    </row>
    <row r="30" ht="15.75" customHeight="1">
      <c r="A30" s="58" t="str">
        <f>IF((Budget!$B28=""), "",Budget!$B28)</f>
        <v/>
      </c>
      <c r="B30" s="49" t="str">
        <f>if((A30=""),"",Budget!D28)</f>
        <v/>
      </c>
      <c r="C30" s="51" t="str">
        <f>IF((Budget!C36=""), "",Budget!C36)</f>
        <v/>
      </c>
      <c r="D30" s="49" t="str">
        <f t="shared" si="3"/>
        <v/>
      </c>
      <c r="E30" s="43"/>
      <c r="F30" s="43"/>
      <c r="G30" s="43"/>
      <c r="H30" s="43"/>
    </row>
    <row r="31" ht="15.75" customHeight="1">
      <c r="A31" s="58" t="str">
        <f>IF((Budget!$B29=""), "",Budget!$B29)</f>
        <v/>
      </c>
      <c r="B31" s="49" t="str">
        <f>if((A31=""),"",Budget!D29)</f>
        <v/>
      </c>
      <c r="C31" s="51" t="str">
        <f>IF((Budget!C37=""), "",Budget!C37)</f>
        <v/>
      </c>
      <c r="D31" s="49" t="str">
        <f t="shared" si="3"/>
        <v/>
      </c>
      <c r="E31" s="43"/>
      <c r="F31" s="43"/>
      <c r="G31" s="43"/>
      <c r="H31" s="43"/>
    </row>
    <row r="32" ht="15.75" customHeight="1">
      <c r="A32" s="58" t="str">
        <f>IF((Budget!$B30=""), "",Budget!$B30)</f>
        <v/>
      </c>
      <c r="B32" s="49" t="str">
        <f>if((A32=""),"",Budget!D30)</f>
        <v/>
      </c>
      <c r="C32" s="51" t="str">
        <f>IF((Budget!C38=""), "",Budget!C38)</f>
        <v/>
      </c>
      <c r="D32" s="49" t="str">
        <f t="shared" si="3"/>
        <v/>
      </c>
      <c r="E32" s="43"/>
      <c r="F32" s="43"/>
      <c r="G32" s="43"/>
      <c r="H32" s="43"/>
    </row>
    <row r="33" ht="15.75" customHeight="1">
      <c r="A33" s="58" t="str">
        <f>IF((Budget!$B31=""), "",Budget!$B31)</f>
        <v/>
      </c>
      <c r="B33" s="49" t="str">
        <f>if((A33=""),"",Budget!D31)</f>
        <v/>
      </c>
      <c r="C33" s="51" t="str">
        <f>IF((Budget!C39=""), "",Budget!C39)</f>
        <v/>
      </c>
      <c r="D33" s="49" t="str">
        <f t="shared" si="3"/>
        <v/>
      </c>
      <c r="E33" s="43"/>
      <c r="F33" s="43"/>
      <c r="G33" s="43"/>
      <c r="H33" s="43"/>
    </row>
    <row r="34" ht="15.75" customHeight="1">
      <c r="A34" s="58" t="str">
        <f>IF((Budget!$B32=""), "",Budget!$B32)</f>
        <v/>
      </c>
      <c r="B34" s="49" t="str">
        <f>if((A34=""),"",Budget!D32)</f>
        <v/>
      </c>
      <c r="C34" s="51" t="str">
        <f>IF((Budget!C40=""), "",Budget!C40)</f>
        <v/>
      </c>
      <c r="D34" s="49" t="str">
        <f t="shared" si="3"/>
        <v/>
      </c>
      <c r="E34" s="43"/>
      <c r="F34" s="43"/>
      <c r="G34" s="43"/>
      <c r="H34" s="43"/>
    </row>
    <row r="35" ht="15.75" customHeight="1">
      <c r="A35" s="58" t="str">
        <f>IF((Budget!$B33=""), "",Budget!$B33)</f>
        <v/>
      </c>
      <c r="B35" s="49" t="str">
        <f>if((A35=""),"",Budget!D33)</f>
        <v/>
      </c>
      <c r="C35" s="51" t="str">
        <f>IF((Budget!C41=""), "",Budget!C41)</f>
        <v/>
      </c>
      <c r="D35" s="49" t="str">
        <f t="shared" si="3"/>
        <v/>
      </c>
      <c r="E35" s="43"/>
      <c r="F35" s="43"/>
      <c r="G35" s="43"/>
      <c r="H35" s="43"/>
    </row>
    <row r="36" ht="15.75" customHeight="1">
      <c r="A36" s="58" t="str">
        <f>IF((Budget!$B34=""), "",Budget!$B34)</f>
        <v/>
      </c>
      <c r="B36" s="49" t="str">
        <f>if((A36=""),"",Budget!D34)</f>
        <v/>
      </c>
      <c r="C36" s="51" t="str">
        <f>IF((Budget!C42=""), "",Budget!C42)</f>
        <v/>
      </c>
      <c r="D36" s="49" t="str">
        <f t="shared" si="3"/>
        <v/>
      </c>
      <c r="E36" s="43"/>
      <c r="F36" s="43"/>
      <c r="G36" s="43"/>
      <c r="H36" s="43"/>
    </row>
    <row r="37" ht="15.75" customHeight="1">
      <c r="A37" s="58" t="str">
        <f>IF((Budget!$B35=""), "",Budget!$B35)</f>
        <v/>
      </c>
      <c r="B37" s="49" t="str">
        <f>if((A37=""),"",Budget!D35)</f>
        <v/>
      </c>
      <c r="C37" s="51" t="str">
        <f>IF((Budget!C43=""), "",Budget!C43)</f>
        <v/>
      </c>
      <c r="D37" s="49" t="str">
        <f t="shared" si="3"/>
        <v/>
      </c>
      <c r="E37" s="43"/>
      <c r="F37" s="43"/>
      <c r="G37" s="43"/>
      <c r="H37" s="43"/>
    </row>
    <row r="38" ht="15.75" customHeight="1">
      <c r="A38" s="58" t="str">
        <f>IF((Budget!$B36=""), "",Budget!$B36)</f>
        <v/>
      </c>
      <c r="B38" s="49" t="str">
        <f>if((A38=""),"",Budget!D36)</f>
        <v/>
      </c>
      <c r="C38" s="51" t="str">
        <f>IF((Budget!C44=""), "",Budget!C44)</f>
        <v/>
      </c>
      <c r="D38" s="49" t="str">
        <f t="shared" si="3"/>
        <v/>
      </c>
      <c r="E38" s="43"/>
      <c r="F38" s="43"/>
      <c r="G38" s="43"/>
      <c r="H38" s="43"/>
    </row>
    <row r="39" ht="15.75" customHeight="1">
      <c r="A39" s="58" t="str">
        <f>IF((Budget!$B37=""), "",Budget!$B37)</f>
        <v/>
      </c>
      <c r="B39" s="49" t="str">
        <f>if((A39=""),"",Budget!D37)</f>
        <v/>
      </c>
      <c r="C39" s="51" t="str">
        <f>IF((Budget!C45=""), "",Budget!C45)</f>
        <v/>
      </c>
      <c r="D39" s="49" t="str">
        <f t="shared" si="3"/>
        <v/>
      </c>
      <c r="E39" s="43"/>
      <c r="F39" s="43"/>
      <c r="G39" s="43"/>
      <c r="H39" s="43"/>
    </row>
    <row r="40" ht="15.75" customHeight="1">
      <c r="A40" s="58" t="str">
        <f>IF((Budget!$B38=""), "",Budget!$B38)</f>
        <v/>
      </c>
      <c r="B40" s="49" t="str">
        <f>if((A40=""),"",Budget!D38)</f>
        <v/>
      </c>
      <c r="C40" s="51" t="str">
        <f>IF((Budget!C46=""), "",Budget!C46)</f>
        <v/>
      </c>
      <c r="D40" s="49" t="str">
        <f t="shared" si="3"/>
        <v/>
      </c>
      <c r="E40" s="43"/>
      <c r="F40" s="43"/>
      <c r="G40" s="43"/>
      <c r="H40" s="43"/>
    </row>
    <row r="41" ht="15.75" customHeight="1">
      <c r="A41" s="58" t="str">
        <f>IF((Budget!$B39=""), "",Budget!$B39)</f>
        <v/>
      </c>
      <c r="B41" s="49" t="str">
        <f>if((A41=""),"",Budget!D39)</f>
        <v/>
      </c>
      <c r="C41" s="51" t="str">
        <f>IF((Budget!C47=""), "",Budget!C47)</f>
        <v/>
      </c>
      <c r="D41" s="49" t="str">
        <f t="shared" si="3"/>
        <v/>
      </c>
      <c r="E41" s="43"/>
      <c r="F41" s="43"/>
      <c r="G41" s="43"/>
      <c r="H41" s="43"/>
    </row>
    <row r="42" ht="15.75" customHeight="1">
      <c r="A42" s="58" t="str">
        <f>IF((Budget!$B40=""), "",Budget!$B40)</f>
        <v/>
      </c>
      <c r="B42" s="49" t="str">
        <f>if((A42=""),"",Budget!D40)</f>
        <v/>
      </c>
      <c r="C42" s="51" t="str">
        <f>IF((Budget!C48=""), "",Budget!C48)</f>
        <v/>
      </c>
      <c r="D42" s="49" t="str">
        <f t="shared" si="3"/>
        <v/>
      </c>
      <c r="E42" s="43"/>
      <c r="F42" s="43"/>
      <c r="G42" s="43"/>
      <c r="H42" s="43"/>
    </row>
    <row r="43" ht="15.75" customHeight="1">
      <c r="A43" s="58" t="str">
        <f>IF((Budget!$B41=""), "",Budget!$B41)</f>
        <v/>
      </c>
      <c r="B43" s="49" t="str">
        <f>if((A43=""),"",Budget!D41)</f>
        <v/>
      </c>
      <c r="C43" s="51" t="str">
        <f>IF((Budget!C49=""), "",Budget!C49)</f>
        <v/>
      </c>
      <c r="D43" s="49" t="str">
        <f t="shared" si="3"/>
        <v/>
      </c>
      <c r="E43" s="43"/>
      <c r="F43" s="43"/>
      <c r="G43" s="43"/>
      <c r="H43" s="43"/>
    </row>
    <row r="44" ht="15.75" customHeight="1">
      <c r="A44" s="58" t="str">
        <f>IF((Budget!$B42=""), "",Budget!$B42)</f>
        <v/>
      </c>
      <c r="B44" s="49" t="str">
        <f>if((A44=""),"",Budget!D42)</f>
        <v/>
      </c>
      <c r="C44" s="51" t="str">
        <f>IF((Budget!C50=""), "",Budget!C50)</f>
        <v/>
      </c>
      <c r="D44" s="49" t="str">
        <f t="shared" si="3"/>
        <v/>
      </c>
      <c r="E44" s="43"/>
      <c r="F44" s="43"/>
      <c r="G44" s="43"/>
      <c r="H44" s="43"/>
    </row>
    <row r="45" ht="15.75" customHeight="1">
      <c r="A45" s="58" t="str">
        <f>IF((Budget!$B43=""), "",Budget!$B43)</f>
        <v/>
      </c>
      <c r="B45" s="49" t="str">
        <f>if((A45=""),"",Budget!D43)</f>
        <v/>
      </c>
      <c r="C45" s="51" t="str">
        <f>IF((Budget!C51=""), "",Budget!C51)</f>
        <v/>
      </c>
      <c r="D45" s="49" t="str">
        <f t="shared" si="3"/>
        <v/>
      </c>
      <c r="E45" s="43"/>
      <c r="F45" s="43"/>
      <c r="G45" s="43"/>
      <c r="H45" s="43"/>
    </row>
    <row r="46" ht="15.75" customHeight="1">
      <c r="A46" s="58" t="str">
        <f>IF((Budget!$B44=""), "",Budget!$B44)</f>
        <v/>
      </c>
      <c r="B46" s="49" t="str">
        <f>if((A46=""),"",Budget!D44)</f>
        <v/>
      </c>
      <c r="C46" s="51" t="str">
        <f>IF((Budget!C52=""), "",Budget!C52)</f>
        <v/>
      </c>
      <c r="D46" s="49" t="str">
        <f t="shared" si="3"/>
        <v/>
      </c>
      <c r="E46" s="43"/>
      <c r="F46" s="43"/>
      <c r="G46" s="43"/>
      <c r="H46" s="43"/>
    </row>
    <row r="47" ht="15.75" customHeight="1">
      <c r="A47" s="58" t="str">
        <f>IF((Budget!$B45=""), "",Budget!$B45)</f>
        <v/>
      </c>
      <c r="B47" s="49" t="str">
        <f>if((A47=""),"",Budget!D45)</f>
        <v/>
      </c>
      <c r="C47" s="51" t="str">
        <f>IF((Budget!C53=""), "",Budget!C53)</f>
        <v/>
      </c>
      <c r="D47" s="49" t="str">
        <f t="shared" si="3"/>
        <v/>
      </c>
      <c r="E47" s="43"/>
      <c r="F47" s="43"/>
      <c r="G47" s="43"/>
      <c r="H47" s="43"/>
    </row>
    <row r="48" ht="15.75" customHeight="1">
      <c r="A48" s="58" t="str">
        <f>IF((Budget!$B46=""), "",Budget!$B46)</f>
        <v/>
      </c>
      <c r="B48" s="49" t="str">
        <f>if((A48=""),"",Budget!D46)</f>
        <v/>
      </c>
      <c r="C48" s="51" t="str">
        <f>IF((Budget!C54=""), "",Budget!C54)</f>
        <v/>
      </c>
      <c r="D48" s="49" t="str">
        <f t="shared" si="3"/>
        <v/>
      </c>
      <c r="E48" s="43"/>
      <c r="F48" s="43"/>
      <c r="G48" s="43"/>
      <c r="H48" s="43"/>
    </row>
    <row r="49" ht="15.75" customHeight="1">
      <c r="A49" s="58" t="str">
        <f>IF((Budget!$B47=""), "",Budget!$B47)</f>
        <v/>
      </c>
      <c r="B49" s="49" t="str">
        <f>if((A49=""),"",Budget!D47)</f>
        <v/>
      </c>
      <c r="C49" s="51" t="str">
        <f>IF((Budget!C55=""), "",Budget!C55)</f>
        <v/>
      </c>
      <c r="D49" s="49" t="str">
        <f t="shared" si="3"/>
        <v/>
      </c>
      <c r="E49" s="43"/>
      <c r="F49" s="43"/>
      <c r="G49" s="43"/>
      <c r="H49" s="43"/>
    </row>
    <row r="50" ht="15.75" customHeight="1">
      <c r="A50" s="43" t="str">
        <f>IF((Budget!B56=""), "",Budget!B56)</f>
        <v/>
      </c>
      <c r="B50" s="49" t="str">
        <f>if((A50=""),"",Budget!D48)</f>
        <v/>
      </c>
      <c r="C50" s="59" t="str">
        <f>IF((Budget!C56=""), "",Budget!C56)</f>
        <v/>
      </c>
      <c r="D50" s="49" t="str">
        <f t="shared" si="3"/>
        <v/>
      </c>
      <c r="E50" s="43"/>
      <c r="F50" s="43"/>
      <c r="G50" s="43"/>
      <c r="H50" s="43"/>
    </row>
    <row r="51" ht="15.75" customHeight="1">
      <c r="A51" s="43" t="str">
        <f>IF((Budget!B57=""), "",Budget!B57)</f>
        <v/>
      </c>
      <c r="B51" s="49" t="str">
        <f>if((A51=""),"",Budget!D49)</f>
        <v/>
      </c>
      <c r="C51" s="59" t="str">
        <f>IF((Budget!C57=""), "",Budget!C57)</f>
        <v/>
      </c>
      <c r="D51" s="42"/>
      <c r="E51" s="43"/>
      <c r="F51" s="43"/>
      <c r="G51" s="43"/>
      <c r="H51" s="43"/>
    </row>
    <row r="52" ht="15.75" customHeight="1">
      <c r="A52" s="43" t="str">
        <f>IF((Budget!B58=""), "",Budget!B58)</f>
        <v/>
      </c>
      <c r="B52" s="44"/>
      <c r="C52" s="59" t="str">
        <f>IF((Budget!C58=""), "",Budget!C58)</f>
        <v/>
      </c>
      <c r="D52" s="42"/>
      <c r="E52" s="43"/>
      <c r="F52" s="43"/>
      <c r="G52" s="43"/>
      <c r="H52" s="43"/>
    </row>
    <row r="53" ht="15.75" customHeight="1">
      <c r="A53" s="43" t="str">
        <f>IF((Budget!B59=""), "",Budget!B59)</f>
        <v/>
      </c>
      <c r="B53" s="44"/>
      <c r="C53" s="59" t="str">
        <f>IF((Budget!C59=""), "",Budget!C59)</f>
        <v/>
      </c>
      <c r="D53" s="42"/>
      <c r="E53" s="43"/>
      <c r="F53" s="43"/>
      <c r="G53" s="43"/>
      <c r="H53" s="43"/>
    </row>
    <row r="54" ht="15.75" customHeight="1">
      <c r="A54" s="43" t="str">
        <f>IF((Budget!B60=""), "",Budget!B60)</f>
        <v/>
      </c>
      <c r="B54" s="44"/>
      <c r="C54" s="59" t="str">
        <f>IF((Budget!C60=""), "",Budget!C60)</f>
        <v/>
      </c>
      <c r="D54" s="42"/>
      <c r="E54" s="43"/>
      <c r="F54" s="43"/>
      <c r="G54" s="43"/>
      <c r="H54" s="43"/>
    </row>
    <row r="55" ht="15.75" customHeight="1">
      <c r="A55" s="43" t="str">
        <f>IF((Budget!B61=""), "",Budget!B61)</f>
        <v/>
      </c>
      <c r="B55" s="44"/>
      <c r="C55" s="59" t="str">
        <f>IF((Budget!C61=""), "",Budget!C61)</f>
        <v/>
      </c>
      <c r="D55" s="42"/>
      <c r="E55" s="43"/>
      <c r="F55" s="43"/>
      <c r="G55" s="43"/>
      <c r="H55" s="43"/>
    </row>
    <row r="56" ht="15.75" customHeight="1">
      <c r="A56" s="43" t="str">
        <f>IF((Budget!B62=""), "",Budget!B62)</f>
        <v/>
      </c>
      <c r="B56" s="44"/>
      <c r="C56" s="59" t="str">
        <f>IF((Budget!C62=""), "",Budget!C62)</f>
        <v/>
      </c>
      <c r="D56" s="42"/>
      <c r="E56" s="43"/>
      <c r="F56" s="43"/>
      <c r="G56" s="43"/>
      <c r="H56" s="43"/>
    </row>
    <row r="57" ht="15.75" customHeight="1">
      <c r="A57" s="43"/>
      <c r="B57" s="44"/>
      <c r="C57" s="59" t="str">
        <f>IF((Budget!C63=""), "",Budget!C63)</f>
        <v/>
      </c>
      <c r="D57" s="42"/>
      <c r="E57" s="43"/>
      <c r="F57" s="43"/>
      <c r="G57" s="43"/>
      <c r="H57" s="43"/>
    </row>
    <row r="58" ht="15.75" customHeight="1">
      <c r="A58" s="43"/>
      <c r="B58" s="44"/>
      <c r="C58" s="59" t="str">
        <f>IF((Budget!C64=""), "",Budget!C64)</f>
        <v/>
      </c>
      <c r="D58" s="42"/>
      <c r="E58" s="43"/>
      <c r="F58" s="43"/>
      <c r="G58" s="43"/>
      <c r="H58" s="43"/>
    </row>
    <row r="59" ht="15.75" customHeight="1">
      <c r="A59" s="43"/>
      <c r="B59" s="44"/>
      <c r="C59" s="59" t="str">
        <f>IF((Budget!C65=""), "",Budget!C65)</f>
        <v/>
      </c>
      <c r="D59" s="42"/>
      <c r="E59" s="43"/>
      <c r="F59" s="43"/>
      <c r="G59" s="43"/>
      <c r="H59" s="43"/>
    </row>
    <row r="60" ht="15.75" customHeight="1">
      <c r="A60" s="43"/>
      <c r="B60" s="44"/>
      <c r="C60" s="44"/>
      <c r="D60" s="42"/>
      <c r="E60" s="43"/>
      <c r="F60" s="43"/>
      <c r="G60" s="43"/>
      <c r="H60" s="43"/>
    </row>
  </sheetData>
  <mergeCells count="1">
    <mergeCell ref="A1:C1"/>
  </mergeCells>
  <conditionalFormatting sqref="A15 B15 C15 D15 A16 B16 C16 D16 A17 B17 C17 D17 A18 B18 C18 D18 A19 B19 C19 D19 A20 B20 C20 D20 A21 B21 C21 D21 A22 B22 C22 D22 A23 B23 C23 D23 A24 B24 C24 D24 A25 B25 C25 D25 A26 B26 C26 D26 A27 B27 C27 D27 A28 B28 C28 D28 A29 B29 C29 D29 A30 B30 C30 D30 A31 B31 C31 D31 A32 B32 C32 D32 A33 B33 C33 D33 A34 B34 C34 D34 A35 B35 C35 D35 A36 B36 C36 D36 A37 B37 C37 D37 A38 B38 C38 D38 A39 B39 C39 D39 A40 B40 C40 D40 A41 B41 C41 D41 A42 B42 C42 D42 A43 B43 C43 D43 A44 B44 C44 D44 A45 B45 C45 D45 A46 B46 C46 D46 A47 B47 C47 D47 A48 B48 C48 D48 A49 B49 C49 D49 B50 D50 B51">
    <cfRule type="containsBlanks" dxfId="2" priority="1" stopIfTrue="1">
      <formula>LEN(TRIM(A15))=0</formula>
    </cfRule>
  </conditionalFormatting>
  <conditionalFormatting sqref="H6 H7">
    <cfRule type="cellIs" dxfId="0" priority="2" stopIfTrue="1" operator="greaterThan">
      <formula>1.01</formula>
    </cfRule>
  </conditionalFormatting>
  <conditionalFormatting sqref="H6 H7">
    <cfRule type="cellIs" dxfId="1" priority="3" stopIfTrue="1" operator="lessThan">
      <formula>0.99</formula>
    </cfRule>
  </conditionalFormatting>
  <conditionalFormatting sqref="H6 H7">
    <cfRule type="cellIs" dxfId="4" priority="4" stopIfTrue="1" operator="equal">
      <formula>1</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4.57"/>
    <col customWidth="1" min="2" max="2" width="13.71"/>
    <col customWidth="1" min="3" max="3" width="5.43"/>
    <col customWidth="1" min="4" max="4" width="7.43"/>
    <col customWidth="1" min="5" max="10" width="13.71"/>
  </cols>
  <sheetData>
    <row r="1" ht="15.75" customHeight="1">
      <c r="A1" s="60"/>
      <c r="B1" s="2"/>
      <c r="C1" s="2"/>
      <c r="D1" s="2"/>
      <c r="E1" s="2"/>
      <c r="F1" s="2"/>
      <c r="G1" s="2"/>
      <c r="H1" s="2"/>
      <c r="I1" s="2"/>
      <c r="J1" s="2"/>
    </row>
    <row r="2" ht="15.75" customHeight="1">
      <c r="A2" s="61" t="s">
        <v>43</v>
      </c>
      <c r="B2" s="37"/>
      <c r="C2" s="37"/>
      <c r="D2" s="62" t="s">
        <v>44</v>
      </c>
      <c r="E2" s="2"/>
      <c r="F2" s="2"/>
      <c r="G2" s="2"/>
      <c r="H2" s="2"/>
      <c r="I2" s="2"/>
      <c r="J2" s="2"/>
    </row>
    <row r="3" ht="15.75" customHeight="1">
      <c r="A3" s="63" t="s">
        <v>45</v>
      </c>
      <c r="B3" s="2">
        <v>33315.0</v>
      </c>
      <c r="C3" s="2"/>
      <c r="D3" s="2"/>
      <c r="E3" s="2"/>
      <c r="F3" s="2"/>
      <c r="G3" s="2"/>
      <c r="H3" s="2"/>
      <c r="I3" s="2"/>
      <c r="J3" s="34"/>
    </row>
    <row r="4" ht="15.75" customHeight="1">
      <c r="A4" s="63" t="s">
        <v>15</v>
      </c>
      <c r="B4" s="2">
        <v>70340.0</v>
      </c>
      <c r="C4" s="2"/>
      <c r="D4" s="2"/>
      <c r="E4" s="2"/>
      <c r="F4" s="2"/>
      <c r="G4" s="2"/>
      <c r="H4" s="2"/>
      <c r="I4" s="2"/>
      <c r="J4" s="2"/>
    </row>
    <row r="5" ht="15.75" customHeight="1">
      <c r="A5" s="63" t="s">
        <v>46</v>
      </c>
      <c r="B5" s="2">
        <v>99.91</v>
      </c>
      <c r="C5" s="2"/>
      <c r="D5" s="2"/>
      <c r="E5" s="2"/>
      <c r="F5" s="2"/>
      <c r="G5" s="2"/>
      <c r="H5" s="2"/>
      <c r="I5" s="2"/>
      <c r="J5" s="2"/>
    </row>
    <row r="6" ht="15.75" customHeight="1">
      <c r="A6" s="63"/>
      <c r="B6" s="2"/>
      <c r="C6" s="2"/>
      <c r="D6" s="2"/>
      <c r="E6" s="2"/>
      <c r="F6" s="2"/>
      <c r="G6" s="2"/>
      <c r="H6" s="2"/>
      <c r="I6" s="2"/>
      <c r="J6" s="2"/>
    </row>
    <row r="7" ht="15.75" customHeight="1">
      <c r="A7" s="63"/>
      <c r="B7" s="2"/>
      <c r="C7" s="2"/>
      <c r="D7" s="2"/>
      <c r="E7" s="2"/>
      <c r="F7" s="2"/>
      <c r="G7" s="2"/>
      <c r="H7" s="2"/>
      <c r="I7" s="2"/>
      <c r="J7" s="2"/>
    </row>
    <row r="8" ht="15.75" customHeight="1">
      <c r="A8" s="63"/>
      <c r="B8" s="2"/>
      <c r="C8" s="2"/>
      <c r="D8" s="2"/>
      <c r="E8" s="2"/>
      <c r="F8" s="2"/>
      <c r="G8" s="2"/>
      <c r="H8" s="2"/>
      <c r="I8" s="2"/>
      <c r="J8" s="2"/>
    </row>
    <row r="9" ht="15.75" customHeight="1">
      <c r="A9" s="63" t="s">
        <v>47</v>
      </c>
      <c r="B9" s="2"/>
      <c r="C9" s="2"/>
      <c r="D9" s="2"/>
      <c r="E9" s="2"/>
      <c r="F9" s="2"/>
      <c r="G9" s="2"/>
      <c r="H9" s="2"/>
      <c r="I9" s="2"/>
      <c r="J9" s="2"/>
    </row>
    <row r="10" ht="15.75" customHeight="1">
      <c r="A10" s="63" t="s">
        <v>48</v>
      </c>
      <c r="B10" s="2">
        <v>119.0</v>
      </c>
      <c r="C10" s="2"/>
      <c r="D10" s="2">
        <v>3.0</v>
      </c>
      <c r="E10" s="2"/>
      <c r="F10" s="2"/>
      <c r="G10" s="2"/>
      <c r="H10" s="2"/>
      <c r="I10" s="2"/>
      <c r="J10" s="2"/>
    </row>
    <row r="11" ht="15.75" customHeight="1">
      <c r="A11" s="63" t="s">
        <v>49</v>
      </c>
      <c r="B11" s="2">
        <v>1186.55</v>
      </c>
      <c r="C11" s="2"/>
      <c r="D11" s="2">
        <v>3.0</v>
      </c>
      <c r="E11" s="2"/>
      <c r="F11" s="2"/>
      <c r="G11" s="2"/>
      <c r="H11" s="2"/>
      <c r="I11" s="2"/>
      <c r="J11" s="2"/>
    </row>
    <row r="12" ht="15.75" customHeight="1">
      <c r="A12" s="63"/>
      <c r="B12" s="2">
        <v>0.0</v>
      </c>
      <c r="C12" s="2"/>
      <c r="D12" s="2"/>
      <c r="E12" s="2"/>
      <c r="F12" s="2"/>
      <c r="G12" s="2"/>
      <c r="H12" s="2"/>
      <c r="I12" s="2"/>
      <c r="J12" s="2"/>
    </row>
    <row r="13" ht="15.75" customHeight="1">
      <c r="A13" s="63"/>
      <c r="B13" s="2">
        <v>0.0</v>
      </c>
      <c r="C13" s="2"/>
      <c r="D13" s="2"/>
      <c r="E13" s="2"/>
      <c r="F13" s="2"/>
      <c r="G13" s="2"/>
      <c r="H13" s="2"/>
      <c r="I13" s="2"/>
      <c r="J13" s="2"/>
    </row>
    <row r="14" ht="15.75" customHeight="1">
      <c r="A14" s="63"/>
      <c r="B14" s="2">
        <v>0.0</v>
      </c>
      <c r="C14" s="2"/>
      <c r="D14" s="2"/>
      <c r="E14" s="2"/>
      <c r="F14" s="2"/>
      <c r="G14" s="2"/>
      <c r="H14" s="2"/>
      <c r="I14" s="2"/>
      <c r="J14" s="2"/>
    </row>
    <row r="15" ht="15.75" customHeight="1">
      <c r="A15" s="63"/>
      <c r="B15" s="2">
        <v>0.0</v>
      </c>
      <c r="C15" s="2"/>
      <c r="D15" s="2"/>
      <c r="E15" s="2"/>
      <c r="F15" s="2"/>
      <c r="G15" s="2"/>
      <c r="H15" s="2"/>
      <c r="I15" s="2"/>
      <c r="J15" s="2"/>
    </row>
    <row r="16" ht="15.75" customHeight="1">
      <c r="A16" s="63"/>
      <c r="B16" s="2">
        <v>0.0</v>
      </c>
      <c r="C16" s="2"/>
      <c r="D16" s="2"/>
      <c r="E16" s="2"/>
      <c r="F16" s="2"/>
      <c r="G16" s="2"/>
      <c r="H16" s="2"/>
      <c r="I16" s="2"/>
      <c r="J16" s="2"/>
    </row>
    <row r="17" ht="15.75" customHeight="1">
      <c r="A17" s="63"/>
      <c r="B17" s="2">
        <v>0.0</v>
      </c>
      <c r="C17" s="2"/>
      <c r="D17" s="2"/>
      <c r="E17" s="2"/>
      <c r="F17" s="2"/>
      <c r="G17" s="2"/>
      <c r="H17" s="2"/>
      <c r="I17" s="2"/>
      <c r="J17" s="2"/>
    </row>
    <row r="18" ht="15.75" customHeight="1">
      <c r="A18" s="63"/>
      <c r="B18" s="2">
        <v>0.0</v>
      </c>
      <c r="C18" s="2"/>
      <c r="D18" s="2"/>
      <c r="E18" s="2"/>
      <c r="F18" s="2"/>
      <c r="G18" s="2"/>
      <c r="H18" s="2"/>
      <c r="I18" s="2"/>
      <c r="J18" s="2"/>
    </row>
    <row r="19" ht="15.75" customHeight="1">
      <c r="A19" s="63"/>
      <c r="B19" s="2">
        <v>0.0</v>
      </c>
      <c r="C19" s="2"/>
      <c r="D19" s="2"/>
      <c r="E19" s="2"/>
      <c r="F19" s="2"/>
      <c r="G19" s="2"/>
      <c r="H19" s="2"/>
      <c r="I19" s="2"/>
      <c r="J19" s="2"/>
    </row>
    <row r="20" ht="15.75" customHeight="1">
      <c r="A20" s="63"/>
      <c r="B20" s="2"/>
      <c r="C20" s="2"/>
      <c r="D20" s="2"/>
      <c r="E20" s="2"/>
      <c r="F20" s="2"/>
      <c r="G20" s="2"/>
      <c r="H20" s="2"/>
      <c r="I20" s="2"/>
      <c r="J20" s="2"/>
    </row>
    <row r="21" ht="15.75" customHeight="1">
      <c r="A21" s="63" t="s">
        <v>50</v>
      </c>
      <c r="B21" s="2"/>
      <c r="C21" s="2"/>
      <c r="D21" s="2"/>
      <c r="E21" s="2"/>
      <c r="F21" s="2"/>
      <c r="G21" s="2"/>
      <c r="H21" s="2"/>
      <c r="I21" s="2"/>
      <c r="J21" s="2"/>
    </row>
    <row r="22" ht="15.75" customHeight="1">
      <c r="A22" s="63" t="s">
        <v>51</v>
      </c>
      <c r="B22" s="2">
        <v>102449.36</v>
      </c>
      <c r="C22" s="2"/>
      <c r="D22" s="2"/>
      <c r="E22" s="2"/>
      <c r="F22" s="2"/>
      <c r="G22" s="2"/>
      <c r="H22" s="2"/>
      <c r="I22" s="2"/>
      <c r="J22" s="2"/>
    </row>
    <row r="23" ht="15.75" customHeight="1">
      <c r="A23" s="63"/>
      <c r="B23" s="2"/>
      <c r="C23" s="2"/>
      <c r="D23" s="2"/>
      <c r="E23" s="2"/>
      <c r="F23" s="2"/>
      <c r="G23" s="2"/>
      <c r="H23" s="2"/>
      <c r="I23" s="2"/>
      <c r="J23" s="2"/>
    </row>
    <row r="24" ht="15.75" customHeight="1">
      <c r="A24" s="63" t="s">
        <v>52</v>
      </c>
      <c r="B24" s="2"/>
      <c r="C24" s="2"/>
      <c r="D24" s="2"/>
      <c r="E24" s="2"/>
      <c r="F24" s="2"/>
      <c r="G24" s="2"/>
      <c r="H24" s="2"/>
      <c r="I24" s="2"/>
      <c r="J24" s="2"/>
    </row>
    <row r="25" ht="15.75" customHeight="1">
      <c r="A25" s="63" t="s">
        <v>53</v>
      </c>
      <c r="B25" s="2">
        <v>2500.0</v>
      </c>
      <c r="C25" s="2"/>
      <c r="D25" s="2"/>
      <c r="E25" s="2"/>
      <c r="F25" s="2"/>
      <c r="G25" s="2"/>
      <c r="H25" s="2"/>
      <c r="I25" s="2"/>
      <c r="J25" s="2"/>
    </row>
    <row r="26" ht="15.75" customHeight="1">
      <c r="A26" s="63" t="s">
        <v>54</v>
      </c>
      <c r="B26" s="2">
        <v>5000.0</v>
      </c>
      <c r="C26" s="2"/>
      <c r="D26" s="2"/>
      <c r="E26" s="2"/>
      <c r="F26" s="2"/>
      <c r="G26" s="2"/>
      <c r="H26" s="2"/>
      <c r="I26" s="2"/>
      <c r="J26" s="2"/>
    </row>
    <row r="27" ht="15.75" customHeight="1">
      <c r="A27" s="63" t="s">
        <v>55</v>
      </c>
      <c r="B27" s="2">
        <v>4000.0</v>
      </c>
      <c r="C27" s="2"/>
      <c r="D27" s="2"/>
      <c r="E27" s="2"/>
      <c r="F27" s="2"/>
      <c r="G27" s="2"/>
      <c r="H27" s="2"/>
      <c r="I27" s="2"/>
      <c r="J27" s="2"/>
    </row>
    <row r="28" ht="15.75" customHeight="1">
      <c r="A28" s="63" t="s">
        <v>56</v>
      </c>
      <c r="B28" s="2">
        <v>5000.0</v>
      </c>
      <c r="C28" s="2"/>
      <c r="D28" s="2"/>
      <c r="E28" s="2"/>
      <c r="F28" s="2"/>
      <c r="G28" s="2"/>
      <c r="H28" s="2"/>
      <c r="I28" s="2"/>
      <c r="J28" s="2"/>
    </row>
    <row r="29" ht="15.75" customHeight="1">
      <c r="A29" s="63" t="s">
        <v>57</v>
      </c>
      <c r="B29" s="2">
        <v>5500.0</v>
      </c>
      <c r="C29" s="2"/>
      <c r="D29" s="2"/>
      <c r="E29" s="2"/>
      <c r="F29" s="2"/>
      <c r="G29" s="2"/>
      <c r="H29" s="2"/>
      <c r="I29" s="2"/>
      <c r="J29" s="2"/>
    </row>
    <row r="30" ht="15.75" customHeight="1">
      <c r="A30" s="63" t="s">
        <v>58</v>
      </c>
      <c r="B30" s="2">
        <v>3150.0</v>
      </c>
      <c r="C30" s="2"/>
      <c r="D30" s="2"/>
      <c r="E30" s="2"/>
      <c r="F30" s="2"/>
      <c r="G30" s="2"/>
      <c r="H30" s="2"/>
      <c r="I30" s="2"/>
      <c r="J30" s="2"/>
    </row>
    <row r="31" ht="15.75" customHeight="1">
      <c r="A31" s="63"/>
      <c r="B31" s="2"/>
      <c r="C31" s="2"/>
      <c r="D31" s="2"/>
      <c r="E31" s="2"/>
      <c r="F31" s="2"/>
      <c r="G31" s="2"/>
      <c r="H31" s="2"/>
      <c r="I31" s="2"/>
      <c r="J31" s="2"/>
    </row>
    <row r="32" ht="15.75" customHeight="1">
      <c r="A32" s="63" t="s">
        <v>59</v>
      </c>
      <c r="B32" s="2">
        <v>77299.36</v>
      </c>
      <c r="C32" s="2"/>
      <c r="D32" s="2"/>
      <c r="E32" s="2"/>
      <c r="F32" s="2"/>
      <c r="G32" s="2"/>
      <c r="H32" s="2"/>
      <c r="I32" s="2"/>
      <c r="J32" s="2"/>
    </row>
    <row r="33" ht="15.75" customHeight="1">
      <c r="A33" s="63"/>
      <c r="B33" s="2"/>
      <c r="C33" s="2"/>
      <c r="D33" s="2"/>
      <c r="E33" s="2"/>
      <c r="F33" s="2"/>
      <c r="G33" s="2"/>
      <c r="H33" s="2"/>
      <c r="I33" s="2"/>
      <c r="J33" s="2"/>
    </row>
    <row r="34" ht="15.75" customHeight="1">
      <c r="A34" s="63"/>
      <c r="B34" s="2"/>
      <c r="C34" s="2"/>
      <c r="D34" s="2"/>
      <c r="E34" s="2"/>
      <c r="F34" s="2"/>
      <c r="G34" s="2"/>
      <c r="H34" s="2"/>
      <c r="I34" s="2"/>
      <c r="J34" s="2"/>
    </row>
    <row r="35" ht="15.75" customHeight="1">
      <c r="A35" s="63"/>
      <c r="B35" s="2"/>
      <c r="C35" s="2"/>
      <c r="D35" s="2"/>
      <c r="E35" s="2"/>
      <c r="F35" s="2"/>
      <c r="G35" s="2"/>
      <c r="H35" s="2"/>
      <c r="I35" s="2"/>
      <c r="J35" s="2"/>
    </row>
    <row r="36" ht="15.75" customHeight="1">
      <c r="A36" s="63"/>
      <c r="B36" s="2"/>
      <c r="C36" s="2"/>
      <c r="D36" s="2"/>
      <c r="E36" s="2"/>
      <c r="F36" s="2"/>
      <c r="G36" s="2"/>
      <c r="H36" s="2"/>
      <c r="I36" s="2"/>
      <c r="J36" s="2"/>
    </row>
    <row r="37" ht="15.75" customHeight="1">
      <c r="A37" s="63"/>
      <c r="B37" s="2"/>
      <c r="C37" s="2"/>
      <c r="D37" s="2"/>
      <c r="E37" s="2"/>
      <c r="F37" s="2"/>
      <c r="G37" s="2"/>
      <c r="H37" s="2"/>
      <c r="I37" s="2"/>
      <c r="J37" s="2"/>
    </row>
    <row r="38" ht="15.75" customHeight="1">
      <c r="A38" s="63"/>
      <c r="B38" s="2"/>
      <c r="C38" s="2"/>
      <c r="D38" s="2"/>
      <c r="E38" s="2"/>
      <c r="F38" s="2"/>
      <c r="G38" s="2"/>
      <c r="H38" s="2"/>
      <c r="I38" s="2"/>
      <c r="J38" s="2"/>
    </row>
    <row r="39" ht="15.75" customHeight="1">
      <c r="A39" s="63"/>
      <c r="B39" s="2"/>
      <c r="C39" s="2"/>
      <c r="D39" s="2"/>
      <c r="E39" s="2"/>
      <c r="F39" s="2"/>
      <c r="G39" s="2"/>
      <c r="H39" s="2"/>
      <c r="I39" s="2"/>
      <c r="J39" s="2"/>
    </row>
    <row r="40" ht="15.75" customHeight="1">
      <c r="A40" s="63"/>
      <c r="B40" s="2"/>
      <c r="C40" s="2"/>
      <c r="D40" s="2"/>
      <c r="E40" s="2"/>
      <c r="F40" s="2"/>
      <c r="G40" s="2"/>
      <c r="H40" s="2"/>
      <c r="I40" s="2"/>
      <c r="J40" s="2"/>
    </row>
    <row r="41" ht="15.75" customHeight="1">
      <c r="A41" s="63"/>
      <c r="B41" s="2"/>
      <c r="C41" s="2"/>
      <c r="D41" s="2"/>
      <c r="E41" s="2"/>
      <c r="F41" s="2"/>
      <c r="G41" s="2"/>
      <c r="H41" s="2"/>
      <c r="I41" s="2"/>
      <c r="J41" s="2"/>
    </row>
    <row r="42" ht="15.75" customHeight="1">
      <c r="A42" s="63"/>
      <c r="B42" s="2"/>
      <c r="C42" s="2"/>
      <c r="D42" s="2"/>
      <c r="E42" s="2"/>
      <c r="F42" s="2"/>
      <c r="G42" s="2"/>
      <c r="H42" s="2"/>
      <c r="I42" s="2"/>
      <c r="J42" s="2"/>
    </row>
    <row r="43" ht="15.75" customHeight="1">
      <c r="A43" s="63"/>
      <c r="B43" s="2"/>
      <c r="C43" s="2"/>
      <c r="D43" s="2"/>
      <c r="E43" s="2"/>
      <c r="F43" s="2"/>
      <c r="G43" s="2"/>
      <c r="H43" s="2"/>
      <c r="I43" s="2"/>
      <c r="J43" s="2"/>
    </row>
    <row r="44" ht="15.75" customHeight="1">
      <c r="A44" s="63"/>
      <c r="B44" s="2"/>
      <c r="C44" s="2"/>
      <c r="D44" s="2"/>
      <c r="E44" s="2"/>
      <c r="F44" s="2"/>
      <c r="G44" s="2"/>
      <c r="H44" s="2"/>
      <c r="I44" s="2"/>
      <c r="J44" s="2"/>
    </row>
    <row r="45" ht="15.75" customHeight="1">
      <c r="A45" s="63"/>
      <c r="B45" s="2"/>
      <c r="C45" s="2"/>
      <c r="D45" s="2"/>
      <c r="E45" s="2"/>
      <c r="F45" s="2"/>
      <c r="G45" s="2"/>
      <c r="H45" s="2"/>
      <c r="I45" s="2"/>
      <c r="J45" s="2"/>
    </row>
    <row r="46" ht="15.75" customHeight="1">
      <c r="A46" s="63"/>
      <c r="B46" s="2"/>
      <c r="C46" s="2"/>
      <c r="D46" s="2"/>
      <c r="E46" s="2"/>
      <c r="F46" s="2"/>
      <c r="G46" s="2"/>
      <c r="H46" s="2"/>
      <c r="I46" s="2"/>
      <c r="J46" s="2"/>
    </row>
    <row r="47" ht="15.75" customHeight="1">
      <c r="A47" s="63"/>
      <c r="B47" s="2"/>
      <c r="C47" s="2"/>
      <c r="D47" s="2"/>
      <c r="E47" s="2"/>
      <c r="F47" s="2"/>
      <c r="G47" s="2"/>
      <c r="H47" s="2"/>
      <c r="I47" s="2"/>
      <c r="J47" s="2"/>
    </row>
    <row r="48" ht="15.75" customHeight="1">
      <c r="A48" s="63"/>
      <c r="B48" s="2"/>
      <c r="C48" s="2"/>
      <c r="D48" s="2"/>
      <c r="E48" s="2"/>
      <c r="F48" s="2"/>
      <c r="G48" s="2"/>
      <c r="H48" s="2"/>
      <c r="I48" s="2"/>
      <c r="J48" s="2"/>
    </row>
    <row r="49" ht="15.75" customHeight="1">
      <c r="A49" s="63"/>
      <c r="B49" s="2"/>
      <c r="C49" s="2"/>
      <c r="D49" s="2"/>
      <c r="E49" s="2"/>
      <c r="F49" s="2"/>
      <c r="G49" s="2"/>
      <c r="H49" s="2"/>
      <c r="I49" s="2"/>
      <c r="J49" s="2"/>
    </row>
    <row r="50" ht="15.75" customHeight="1">
      <c r="A50" s="63"/>
      <c r="B50" s="2"/>
      <c r="C50" s="2"/>
      <c r="D50" s="2"/>
      <c r="E50" s="2"/>
      <c r="F50" s="2"/>
      <c r="G50" s="2"/>
      <c r="H50" s="2"/>
      <c r="I50" s="2"/>
      <c r="J50" s="2"/>
    </row>
    <row r="51" ht="15.75" customHeight="1">
      <c r="A51" s="63"/>
      <c r="B51" s="2"/>
      <c r="C51" s="2"/>
      <c r="D51" s="2"/>
      <c r="E51" s="2"/>
      <c r="F51" s="2"/>
      <c r="G51" s="2"/>
      <c r="H51" s="2"/>
      <c r="I51" s="2"/>
      <c r="J51" s="2"/>
    </row>
    <row r="52" ht="15.75" customHeight="1">
      <c r="A52" s="63"/>
      <c r="B52" s="2"/>
      <c r="C52" s="2"/>
      <c r="D52" s="2"/>
      <c r="E52" s="2"/>
      <c r="F52" s="2"/>
      <c r="G52" s="2"/>
      <c r="H52" s="2"/>
      <c r="I52" s="2"/>
      <c r="J52" s="2"/>
    </row>
    <row r="53" ht="15.75" customHeight="1">
      <c r="A53" s="63"/>
      <c r="B53" s="2"/>
      <c r="C53" s="2"/>
      <c r="D53" s="2"/>
      <c r="E53" s="2"/>
      <c r="F53" s="2"/>
      <c r="G53" s="2"/>
      <c r="H53" s="2"/>
      <c r="I53" s="2"/>
      <c r="J53" s="2"/>
    </row>
    <row r="54" ht="15.75" customHeight="1">
      <c r="A54" s="63"/>
      <c r="B54" s="2"/>
      <c r="C54" s="2"/>
      <c r="D54" s="2"/>
      <c r="E54" s="2"/>
      <c r="F54" s="2"/>
      <c r="G54" s="2"/>
      <c r="H54" s="2"/>
      <c r="I54" s="2"/>
      <c r="J54" s="2"/>
    </row>
    <row r="55" ht="15.75" customHeight="1">
      <c r="A55" s="63"/>
      <c r="B55" s="2"/>
      <c r="C55" s="2"/>
      <c r="D55" s="2"/>
      <c r="E55" s="2"/>
      <c r="F55" s="2"/>
      <c r="G55" s="2"/>
      <c r="H55" s="2"/>
      <c r="I55" s="2"/>
      <c r="J55" s="2"/>
    </row>
    <row r="56" ht="15.75" customHeight="1">
      <c r="A56" s="63"/>
      <c r="B56" s="2"/>
      <c r="C56" s="2"/>
      <c r="D56" s="2"/>
      <c r="E56" s="2"/>
      <c r="F56" s="2"/>
      <c r="G56" s="2"/>
      <c r="H56" s="2"/>
      <c r="I56" s="2"/>
      <c r="J56" s="2"/>
    </row>
    <row r="57" ht="15.75" customHeight="1">
      <c r="A57" s="63"/>
      <c r="B57" s="2"/>
      <c r="C57" s="2"/>
      <c r="D57" s="2"/>
      <c r="E57" s="2"/>
      <c r="F57" s="2"/>
      <c r="G57" s="2"/>
      <c r="H57" s="2"/>
      <c r="I57" s="2"/>
      <c r="J57" s="2"/>
    </row>
    <row r="58" ht="15.75" customHeight="1">
      <c r="A58" s="63"/>
      <c r="B58" s="2"/>
      <c r="C58" s="2"/>
      <c r="D58" s="2"/>
      <c r="E58" s="2"/>
      <c r="F58" s="2"/>
      <c r="G58" s="2"/>
      <c r="H58" s="2"/>
      <c r="I58" s="2"/>
      <c r="J58" s="2"/>
    </row>
    <row r="59" ht="15.75" customHeight="1">
      <c r="A59" s="63"/>
      <c r="B59" s="2"/>
      <c r="C59" s="2"/>
      <c r="D59" s="2"/>
      <c r="E59" s="2"/>
      <c r="F59" s="2"/>
      <c r="G59" s="2"/>
      <c r="H59" s="2"/>
      <c r="I59" s="2"/>
      <c r="J59" s="2"/>
    </row>
    <row r="60" ht="15.75" customHeight="1">
      <c r="A60" s="63"/>
      <c r="B60" s="2"/>
      <c r="C60" s="2"/>
      <c r="D60" s="2"/>
      <c r="E60" s="2"/>
      <c r="F60" s="2"/>
      <c r="G60" s="2"/>
      <c r="H60" s="2"/>
      <c r="I60" s="2"/>
      <c r="J60" s="2"/>
    </row>
    <row r="61" ht="15.75" customHeight="1">
      <c r="A61" s="63"/>
      <c r="B61" s="2"/>
      <c r="C61" s="2"/>
      <c r="D61" s="2"/>
      <c r="E61" s="2"/>
      <c r="F61" s="2"/>
      <c r="G61" s="2"/>
      <c r="H61" s="2"/>
      <c r="I61" s="2"/>
      <c r="J61" s="2"/>
    </row>
    <row r="62" ht="15.75" customHeight="1">
      <c r="A62" s="63"/>
      <c r="B62" s="2"/>
      <c r="C62" s="2"/>
      <c r="D62" s="2"/>
      <c r="E62" s="2"/>
      <c r="F62" s="2"/>
      <c r="G62" s="2"/>
      <c r="H62" s="2"/>
      <c r="I62" s="2"/>
      <c r="J62" s="2"/>
    </row>
    <row r="63" ht="15.75" customHeight="1">
      <c r="A63" s="63"/>
      <c r="B63" s="2"/>
      <c r="C63" s="2"/>
      <c r="D63" s="2"/>
      <c r="E63" s="2"/>
      <c r="F63" s="2"/>
      <c r="G63" s="2"/>
      <c r="H63" s="2"/>
      <c r="I63" s="2"/>
      <c r="J63" s="2"/>
    </row>
    <row r="64" ht="15.75" customHeight="1">
      <c r="A64" s="63"/>
      <c r="B64" s="2"/>
      <c r="C64" s="2"/>
      <c r="D64" s="2"/>
      <c r="E64" s="2"/>
      <c r="F64" s="2"/>
      <c r="G64" s="2"/>
      <c r="H64" s="2"/>
      <c r="I64" s="2"/>
      <c r="J64" s="2"/>
    </row>
    <row r="65" ht="15.75" customHeight="1">
      <c r="A65" s="63"/>
      <c r="B65" s="2"/>
      <c r="C65" s="2"/>
      <c r="D65" s="2"/>
      <c r="E65" s="2"/>
      <c r="F65" s="2"/>
      <c r="G65" s="2"/>
      <c r="H65" s="2"/>
      <c r="I65" s="2"/>
      <c r="J65" s="2"/>
    </row>
    <row r="66" ht="15.75" customHeight="1">
      <c r="A66" s="63"/>
      <c r="B66" s="2"/>
      <c r="C66" s="2"/>
      <c r="D66" s="2"/>
      <c r="E66" s="2"/>
      <c r="F66" s="2"/>
      <c r="G66" s="2"/>
      <c r="H66" s="2"/>
      <c r="I66" s="2"/>
      <c r="J66" s="2"/>
    </row>
    <row r="67" ht="15.75" customHeight="1">
      <c r="A67" s="63"/>
      <c r="B67" s="2"/>
      <c r="C67" s="2"/>
      <c r="D67" s="2"/>
      <c r="E67" s="2"/>
      <c r="F67" s="2"/>
      <c r="G67" s="2"/>
      <c r="H67" s="2"/>
      <c r="I67" s="2"/>
      <c r="J67" s="2"/>
    </row>
    <row r="68" ht="15.75" customHeight="1">
      <c r="A68" s="63"/>
      <c r="B68" s="2"/>
      <c r="C68" s="2"/>
      <c r="D68" s="2"/>
      <c r="E68" s="2"/>
      <c r="F68" s="2"/>
      <c r="G68" s="2"/>
      <c r="H68" s="2"/>
      <c r="I68" s="2"/>
      <c r="J68" s="2"/>
    </row>
    <row r="69" ht="15.75" customHeight="1">
      <c r="A69" s="63"/>
      <c r="B69" s="2"/>
      <c r="C69" s="2"/>
      <c r="D69" s="2"/>
      <c r="E69" s="2"/>
      <c r="F69" s="2"/>
      <c r="G69" s="2"/>
      <c r="H69" s="2"/>
      <c r="I69" s="2"/>
      <c r="J69" s="2"/>
    </row>
    <row r="70" ht="15.75" customHeight="1">
      <c r="A70" s="63"/>
      <c r="B70" s="2"/>
      <c r="C70" s="2"/>
      <c r="D70" s="2"/>
      <c r="E70" s="2"/>
      <c r="F70" s="2"/>
      <c r="G70" s="2"/>
      <c r="H70" s="2"/>
      <c r="I70" s="2"/>
      <c r="J70" s="2"/>
    </row>
    <row r="71" ht="15.75" customHeight="1">
      <c r="A71" s="63"/>
      <c r="B71" s="2"/>
      <c r="C71" s="2"/>
      <c r="D71" s="2"/>
      <c r="E71" s="2"/>
      <c r="F71" s="2"/>
      <c r="G71" s="2"/>
      <c r="H71" s="2"/>
      <c r="I71" s="2"/>
      <c r="J71" s="2"/>
    </row>
    <row r="72" ht="15.75" customHeight="1">
      <c r="A72" s="63"/>
      <c r="B72" s="2"/>
      <c r="C72" s="2"/>
      <c r="D72" s="2"/>
      <c r="E72" s="2"/>
      <c r="F72" s="2"/>
      <c r="G72" s="2"/>
      <c r="H72" s="2"/>
      <c r="I72" s="2"/>
      <c r="J72" s="2"/>
    </row>
    <row r="73" ht="15.75" customHeight="1">
      <c r="A73" s="63"/>
      <c r="B73" s="2"/>
      <c r="C73" s="2"/>
      <c r="D73" s="2"/>
      <c r="E73" s="2"/>
      <c r="F73" s="2"/>
      <c r="G73" s="2"/>
      <c r="H73" s="2"/>
      <c r="I73" s="2"/>
      <c r="J73" s="2"/>
    </row>
    <row r="74" ht="15.75" customHeight="1">
      <c r="A74" s="63"/>
      <c r="B74" s="2"/>
      <c r="C74" s="2"/>
      <c r="D74" s="2"/>
      <c r="E74" s="2"/>
      <c r="F74" s="2"/>
      <c r="G74" s="2"/>
      <c r="H74" s="2"/>
      <c r="I74" s="2"/>
      <c r="J74" s="2"/>
    </row>
    <row r="75" ht="15.75" customHeight="1">
      <c r="A75" s="63"/>
      <c r="B75" s="2"/>
      <c r="C75" s="2"/>
      <c r="D75" s="2"/>
      <c r="E75" s="2"/>
      <c r="F75" s="2"/>
      <c r="G75" s="2"/>
      <c r="H75" s="2"/>
      <c r="I75" s="2"/>
      <c r="J75" s="2"/>
    </row>
    <row r="76" ht="15.75" customHeight="1">
      <c r="A76" s="63"/>
      <c r="B76" s="2"/>
      <c r="C76" s="2"/>
      <c r="D76" s="2"/>
      <c r="E76" s="2"/>
      <c r="F76" s="2"/>
      <c r="G76" s="2"/>
      <c r="H76" s="2"/>
      <c r="I76" s="2"/>
      <c r="J76" s="2"/>
    </row>
    <row r="77" ht="15.75" customHeight="1">
      <c r="A77" s="63"/>
      <c r="B77" s="2"/>
      <c r="C77" s="2"/>
      <c r="D77" s="2"/>
      <c r="E77" s="2"/>
      <c r="F77" s="2"/>
      <c r="G77" s="2"/>
      <c r="H77" s="2"/>
      <c r="I77" s="2"/>
      <c r="J77" s="2"/>
    </row>
    <row r="78" ht="15.75" customHeight="1">
      <c r="A78" s="63"/>
      <c r="B78" s="2"/>
      <c r="C78" s="2"/>
      <c r="D78" s="2"/>
      <c r="E78" s="2"/>
      <c r="F78" s="2"/>
      <c r="G78" s="2"/>
      <c r="H78" s="2"/>
      <c r="I78" s="2"/>
      <c r="J78" s="2"/>
    </row>
    <row r="79" ht="15.75" customHeight="1">
      <c r="A79" s="63"/>
      <c r="B79" s="2"/>
      <c r="C79" s="2"/>
      <c r="D79" s="2"/>
      <c r="E79" s="2"/>
      <c r="F79" s="2"/>
      <c r="G79" s="2"/>
      <c r="H79" s="2"/>
      <c r="I79" s="2"/>
      <c r="J79" s="2"/>
    </row>
    <row r="80" ht="15.75" customHeight="1">
      <c r="A80" s="63"/>
      <c r="B80" s="2"/>
      <c r="C80" s="2"/>
      <c r="D80" s="2"/>
      <c r="E80" s="2"/>
      <c r="F80" s="2"/>
      <c r="G80" s="2"/>
      <c r="H80" s="2"/>
      <c r="I80" s="2"/>
      <c r="J80" s="2"/>
    </row>
    <row r="81" ht="15.75" customHeight="1">
      <c r="A81" s="63"/>
      <c r="B81" s="2"/>
      <c r="C81" s="2"/>
      <c r="D81" s="2"/>
      <c r="E81" s="2"/>
      <c r="F81" s="2"/>
      <c r="G81" s="2"/>
      <c r="H81" s="2"/>
      <c r="I81" s="2"/>
      <c r="J81" s="2"/>
    </row>
    <row r="82" ht="15.75" customHeight="1">
      <c r="A82" s="63"/>
      <c r="B82" s="2"/>
      <c r="C82" s="2"/>
      <c r="D82" s="2"/>
      <c r="E82" s="2"/>
      <c r="F82" s="2"/>
      <c r="G82" s="2"/>
      <c r="H82" s="2"/>
      <c r="I82" s="2"/>
      <c r="J82" s="2"/>
    </row>
    <row r="83" ht="15.75" customHeight="1">
      <c r="A83" s="63"/>
      <c r="B83" s="2"/>
      <c r="C83" s="2"/>
      <c r="D83" s="2"/>
      <c r="E83" s="2"/>
      <c r="F83" s="2"/>
      <c r="G83" s="2"/>
      <c r="H83" s="2"/>
      <c r="I83" s="2"/>
      <c r="J83" s="2"/>
    </row>
    <row r="84" ht="15.75" customHeight="1">
      <c r="A84" s="63"/>
      <c r="B84" s="2"/>
      <c r="C84" s="2"/>
      <c r="D84" s="2"/>
      <c r="E84" s="2"/>
      <c r="F84" s="2"/>
      <c r="G84" s="2"/>
      <c r="H84" s="2"/>
      <c r="I84" s="2"/>
      <c r="J84" s="2"/>
    </row>
    <row r="85" ht="15.75" customHeight="1">
      <c r="A85" s="63"/>
      <c r="B85" s="2"/>
      <c r="C85" s="2"/>
      <c r="D85" s="2"/>
      <c r="E85" s="2"/>
      <c r="F85" s="2"/>
      <c r="G85" s="2"/>
      <c r="H85" s="2"/>
      <c r="I85" s="2"/>
      <c r="J85" s="2"/>
    </row>
    <row r="86" ht="15.75" customHeight="1">
      <c r="A86" s="63"/>
      <c r="B86" s="2"/>
      <c r="C86" s="2"/>
      <c r="D86" s="2"/>
      <c r="E86" s="2"/>
      <c r="F86" s="2"/>
      <c r="G86" s="2"/>
      <c r="H86" s="2"/>
      <c r="I86" s="2"/>
      <c r="J86" s="2"/>
    </row>
    <row r="87" ht="15.75" customHeight="1">
      <c r="A87" s="63"/>
      <c r="B87" s="2"/>
      <c r="C87" s="2"/>
      <c r="D87" s="2"/>
      <c r="E87" s="2"/>
      <c r="F87" s="2"/>
      <c r="G87" s="2"/>
      <c r="H87" s="2"/>
      <c r="I87" s="2"/>
      <c r="J87" s="2"/>
    </row>
    <row r="88" ht="15.75" customHeight="1">
      <c r="A88" s="63"/>
      <c r="B88" s="2"/>
      <c r="C88" s="2"/>
      <c r="D88" s="2"/>
      <c r="E88" s="2"/>
      <c r="F88" s="2"/>
      <c r="G88" s="2"/>
      <c r="H88" s="2"/>
      <c r="I88" s="2"/>
      <c r="J88" s="2"/>
    </row>
    <row r="89" ht="15.75" customHeight="1">
      <c r="A89" s="63"/>
      <c r="B89" s="2"/>
      <c r="C89" s="2"/>
      <c r="D89" s="2"/>
      <c r="E89" s="2"/>
      <c r="F89" s="2"/>
      <c r="G89" s="2"/>
      <c r="H89" s="2"/>
      <c r="I89" s="2"/>
      <c r="J89" s="2"/>
    </row>
    <row r="90" ht="15.75" customHeight="1">
      <c r="A90" s="63"/>
      <c r="B90" s="2"/>
      <c r="C90" s="2"/>
      <c r="D90" s="2"/>
      <c r="E90" s="2"/>
      <c r="F90" s="2"/>
      <c r="G90" s="2"/>
      <c r="H90" s="2"/>
      <c r="I90" s="2"/>
      <c r="J90" s="2"/>
    </row>
    <row r="91" ht="15.75" customHeight="1">
      <c r="A91" s="63"/>
      <c r="B91" s="2"/>
      <c r="C91" s="2"/>
      <c r="D91" s="2"/>
      <c r="E91" s="2"/>
      <c r="F91" s="2"/>
      <c r="G91" s="2"/>
      <c r="H91" s="2"/>
      <c r="I91" s="2"/>
      <c r="J91" s="2"/>
    </row>
    <row r="92" ht="15.75" customHeight="1">
      <c r="A92" s="63"/>
      <c r="B92" s="2"/>
      <c r="C92" s="2"/>
      <c r="D92" s="2"/>
      <c r="E92" s="2"/>
      <c r="F92" s="2"/>
      <c r="G92" s="2"/>
      <c r="H92" s="2"/>
      <c r="I92" s="2"/>
      <c r="J92" s="2"/>
    </row>
    <row r="93" ht="15.75" customHeight="1">
      <c r="A93" s="63"/>
      <c r="B93" s="2"/>
      <c r="C93" s="2"/>
      <c r="D93" s="2"/>
      <c r="E93" s="2"/>
      <c r="F93" s="2"/>
      <c r="G93" s="2"/>
      <c r="H93" s="2"/>
      <c r="I93" s="2"/>
      <c r="J93" s="2"/>
    </row>
    <row r="94" ht="15.75" customHeight="1">
      <c r="A94" s="63"/>
      <c r="B94" s="2"/>
      <c r="C94" s="2"/>
      <c r="D94" s="2"/>
      <c r="E94" s="2"/>
      <c r="F94" s="2"/>
      <c r="G94" s="2"/>
      <c r="H94" s="2"/>
      <c r="I94" s="2"/>
      <c r="J94" s="2"/>
    </row>
    <row r="95" ht="15.75" customHeight="1">
      <c r="A95" s="63"/>
      <c r="B95" s="2"/>
      <c r="C95" s="2"/>
      <c r="D95" s="2"/>
      <c r="E95" s="2"/>
      <c r="F95" s="2"/>
      <c r="G95" s="2"/>
      <c r="H95" s="2"/>
      <c r="I95" s="2"/>
      <c r="J95" s="2"/>
    </row>
    <row r="96" ht="15.75" customHeight="1">
      <c r="A96" s="63"/>
      <c r="B96" s="2"/>
      <c r="C96" s="2"/>
      <c r="D96" s="2"/>
      <c r="E96" s="2"/>
      <c r="F96" s="2"/>
      <c r="G96" s="2"/>
      <c r="H96" s="2"/>
      <c r="I96" s="2"/>
      <c r="J96" s="2"/>
    </row>
    <row r="97" ht="15.75" customHeight="1">
      <c r="A97" s="63"/>
      <c r="B97" s="2"/>
      <c r="C97" s="2"/>
      <c r="D97" s="2"/>
      <c r="E97" s="2"/>
      <c r="F97" s="2"/>
      <c r="G97" s="2"/>
      <c r="H97" s="2"/>
      <c r="I97" s="2"/>
      <c r="J97" s="2"/>
    </row>
    <row r="98" ht="15.75" customHeight="1">
      <c r="A98" s="63"/>
      <c r="B98" s="2"/>
      <c r="C98" s="2"/>
      <c r="D98" s="2"/>
      <c r="E98" s="2"/>
      <c r="F98" s="2"/>
      <c r="G98" s="2"/>
      <c r="H98" s="2"/>
      <c r="I98" s="2"/>
      <c r="J98" s="2"/>
    </row>
    <row r="99" ht="15.75" customHeight="1">
      <c r="A99" s="63"/>
      <c r="B99" s="2"/>
      <c r="C99" s="2"/>
      <c r="D99" s="2"/>
      <c r="E99" s="2"/>
      <c r="F99" s="2"/>
      <c r="G99" s="2"/>
      <c r="H99" s="2"/>
      <c r="I99" s="2"/>
      <c r="J99" s="2"/>
    </row>
    <row r="100" ht="15.75" customHeight="1">
      <c r="A100" s="63"/>
      <c r="B100" s="2"/>
      <c r="C100" s="2"/>
      <c r="D100" s="2"/>
      <c r="E100" s="2"/>
      <c r="F100" s="2"/>
      <c r="G100" s="2"/>
      <c r="H100" s="2"/>
      <c r="I100" s="2"/>
      <c r="J100" s="2"/>
    </row>
    <row r="101" ht="15.75" customHeight="1">
      <c r="A101" s="63"/>
      <c r="B101" s="2"/>
      <c r="C101" s="2"/>
      <c r="D101" s="2"/>
      <c r="E101" s="2"/>
      <c r="F101" s="2"/>
      <c r="G101" s="2"/>
      <c r="H101" s="2"/>
      <c r="I101" s="2"/>
      <c r="J101" s="2"/>
    </row>
    <row r="102" ht="15.75" customHeight="1">
      <c r="A102" s="63"/>
      <c r="B102" s="2"/>
      <c r="C102" s="2"/>
      <c r="D102" s="2"/>
      <c r="E102" s="2"/>
      <c r="F102" s="2"/>
      <c r="G102" s="2"/>
      <c r="H102" s="2"/>
      <c r="I102" s="2"/>
      <c r="J102" s="2"/>
    </row>
    <row r="103" ht="15.75" customHeight="1">
      <c r="A103" s="63"/>
      <c r="B103" s="2"/>
      <c r="C103" s="2"/>
      <c r="D103" s="2"/>
      <c r="E103" s="2"/>
      <c r="F103" s="2"/>
      <c r="G103" s="2"/>
      <c r="H103" s="2"/>
      <c r="I103" s="2"/>
      <c r="J103" s="2"/>
    </row>
    <row r="104" ht="15.75" customHeight="1">
      <c r="A104" s="63"/>
      <c r="B104" s="2"/>
      <c r="C104" s="2"/>
      <c r="D104" s="2"/>
      <c r="E104" s="2"/>
      <c r="F104" s="2"/>
      <c r="G104" s="2"/>
      <c r="H104" s="2"/>
      <c r="I104" s="2"/>
      <c r="J104" s="2"/>
    </row>
    <row r="105" ht="15.75" customHeight="1">
      <c r="A105" s="63"/>
      <c r="B105" s="2"/>
      <c r="C105" s="2"/>
      <c r="D105" s="2"/>
      <c r="E105" s="2"/>
      <c r="F105" s="2"/>
      <c r="G105" s="2"/>
      <c r="H105" s="2"/>
      <c r="I105" s="2"/>
      <c r="J105" s="2"/>
    </row>
    <row r="106" ht="15.75" customHeight="1">
      <c r="A106" s="63"/>
      <c r="B106" s="2"/>
      <c r="C106" s="2"/>
      <c r="D106" s="2"/>
      <c r="E106" s="2"/>
      <c r="F106" s="2"/>
      <c r="G106" s="2"/>
      <c r="H106" s="2"/>
      <c r="I106" s="2"/>
      <c r="J106" s="2"/>
    </row>
    <row r="107" ht="15.75" customHeight="1">
      <c r="A107" s="63"/>
      <c r="B107" s="2"/>
      <c r="C107" s="2"/>
      <c r="D107" s="2"/>
      <c r="E107" s="2"/>
      <c r="F107" s="2"/>
      <c r="G107" s="2"/>
      <c r="H107" s="2"/>
      <c r="I107" s="2"/>
      <c r="J107" s="2"/>
    </row>
    <row r="108" ht="15.75" customHeight="1">
      <c r="A108" s="63"/>
      <c r="B108" s="2"/>
      <c r="C108" s="2"/>
      <c r="D108" s="2"/>
      <c r="E108" s="2"/>
      <c r="F108" s="2"/>
      <c r="G108" s="2"/>
      <c r="H108" s="2"/>
      <c r="I108" s="2"/>
      <c r="J108" s="2"/>
    </row>
    <row r="109" ht="15.75" customHeight="1">
      <c r="A109" s="63"/>
      <c r="B109" s="2"/>
      <c r="C109" s="2"/>
      <c r="D109" s="2"/>
      <c r="E109" s="2"/>
      <c r="F109" s="2"/>
      <c r="G109" s="2"/>
      <c r="H109" s="2"/>
      <c r="I109" s="2"/>
      <c r="J109" s="2"/>
    </row>
    <row r="110" ht="15.75" customHeight="1">
      <c r="A110" s="63"/>
      <c r="B110" s="2"/>
      <c r="C110" s="2"/>
      <c r="D110" s="2"/>
      <c r="E110" s="2"/>
      <c r="F110" s="2"/>
      <c r="G110" s="2"/>
      <c r="H110" s="2"/>
      <c r="I110" s="2"/>
      <c r="J110" s="2"/>
    </row>
    <row r="111" ht="15.75" customHeight="1">
      <c r="A111" s="63"/>
      <c r="B111" s="2"/>
      <c r="C111" s="2"/>
      <c r="D111" s="2"/>
      <c r="E111" s="2"/>
      <c r="F111" s="2"/>
      <c r="G111" s="2"/>
      <c r="H111" s="2"/>
      <c r="I111" s="2"/>
      <c r="J111" s="2"/>
    </row>
    <row r="112" ht="15.75" customHeight="1">
      <c r="A112" s="63"/>
      <c r="B112" s="2"/>
      <c r="C112" s="2"/>
      <c r="D112" s="2"/>
      <c r="E112" s="2"/>
      <c r="F112" s="2"/>
      <c r="G112" s="2"/>
      <c r="H112" s="2"/>
      <c r="I112" s="2"/>
      <c r="J112" s="2"/>
    </row>
    <row r="113" ht="15.75" customHeight="1">
      <c r="A113" s="63"/>
      <c r="B113" s="2"/>
      <c r="C113" s="2"/>
      <c r="D113" s="2"/>
      <c r="E113" s="2"/>
      <c r="F113" s="2"/>
      <c r="G113" s="2"/>
      <c r="H113" s="2"/>
      <c r="I113" s="2"/>
      <c r="J113" s="2"/>
    </row>
    <row r="114" ht="15.75" customHeight="1">
      <c r="A114" s="63"/>
      <c r="B114" s="2"/>
      <c r="C114" s="2"/>
      <c r="D114" s="2"/>
      <c r="E114" s="2"/>
      <c r="F114" s="2"/>
      <c r="G114" s="2"/>
      <c r="H114" s="2"/>
      <c r="I114" s="2"/>
      <c r="J114" s="2"/>
    </row>
    <row r="115" ht="15.75" customHeight="1">
      <c r="A115" s="63"/>
      <c r="B115" s="2"/>
      <c r="C115" s="2"/>
      <c r="D115" s="2"/>
      <c r="E115" s="2"/>
      <c r="F115" s="2"/>
      <c r="G115" s="2"/>
      <c r="H115" s="2"/>
      <c r="I115" s="2"/>
      <c r="J115" s="2"/>
    </row>
    <row r="116" ht="15.75" customHeight="1">
      <c r="A116" s="63"/>
      <c r="B116" s="2"/>
      <c r="C116" s="2"/>
      <c r="D116" s="2"/>
      <c r="E116" s="2"/>
      <c r="F116" s="2"/>
      <c r="G116" s="2"/>
      <c r="H116" s="2"/>
      <c r="I116" s="2"/>
      <c r="J116" s="2"/>
    </row>
    <row r="117" ht="15.75" customHeight="1">
      <c r="A117" s="63"/>
      <c r="B117" s="2"/>
      <c r="C117" s="2"/>
      <c r="D117" s="2"/>
      <c r="E117" s="2"/>
      <c r="F117" s="2"/>
      <c r="G117" s="2"/>
      <c r="H117" s="2"/>
      <c r="I117" s="2"/>
      <c r="J117" s="2"/>
    </row>
    <row r="118" ht="15.75" customHeight="1">
      <c r="A118" s="63"/>
      <c r="B118" s="2"/>
      <c r="C118" s="2"/>
      <c r="D118" s="2"/>
      <c r="E118" s="2"/>
      <c r="F118" s="2"/>
      <c r="G118" s="2"/>
      <c r="H118" s="2"/>
      <c r="I118" s="2"/>
      <c r="J118" s="2"/>
    </row>
    <row r="119" ht="15.75" customHeight="1">
      <c r="A119" s="63"/>
      <c r="B119" s="2"/>
      <c r="C119" s="2"/>
      <c r="D119" s="2"/>
      <c r="E119" s="2"/>
      <c r="F119" s="2"/>
      <c r="G119" s="2"/>
      <c r="H119" s="2"/>
      <c r="I119" s="2"/>
      <c r="J119" s="2"/>
    </row>
    <row r="120" ht="15.75" customHeight="1">
      <c r="A120" s="63"/>
      <c r="B120" s="2"/>
      <c r="C120" s="2"/>
      <c r="D120" s="2"/>
      <c r="E120" s="2"/>
      <c r="F120" s="2"/>
      <c r="G120" s="2"/>
      <c r="H120" s="2"/>
      <c r="I120" s="2"/>
      <c r="J120" s="2"/>
    </row>
    <row r="121" ht="15.75" customHeight="1">
      <c r="A121" s="63"/>
      <c r="B121" s="2"/>
      <c r="C121" s="2"/>
      <c r="D121" s="2"/>
      <c r="E121" s="2"/>
      <c r="F121" s="2"/>
      <c r="G121" s="2"/>
      <c r="H121" s="2"/>
      <c r="I121" s="2"/>
      <c r="J121" s="2"/>
    </row>
    <row r="122" ht="15.75" customHeight="1">
      <c r="A122" s="63"/>
      <c r="B122" s="2"/>
      <c r="C122" s="2"/>
      <c r="D122" s="2"/>
      <c r="E122" s="2"/>
      <c r="F122" s="2"/>
      <c r="G122" s="2"/>
      <c r="H122" s="2"/>
      <c r="I122" s="2"/>
      <c r="J122" s="2"/>
    </row>
    <row r="123" ht="15.75" customHeight="1">
      <c r="A123" s="63"/>
      <c r="B123" s="2"/>
      <c r="C123" s="2"/>
      <c r="D123" s="2"/>
      <c r="E123" s="2"/>
      <c r="F123" s="2"/>
      <c r="G123" s="2"/>
      <c r="H123" s="2"/>
      <c r="I123" s="2"/>
      <c r="J123" s="2"/>
    </row>
    <row r="124" ht="15.75" customHeight="1">
      <c r="A124" s="63"/>
      <c r="B124" s="2"/>
      <c r="C124" s="2"/>
      <c r="D124" s="2"/>
      <c r="E124" s="2"/>
      <c r="F124" s="2"/>
      <c r="G124" s="2"/>
      <c r="H124" s="2"/>
      <c r="I124" s="2"/>
      <c r="J124" s="2"/>
    </row>
    <row r="125" ht="15.75" customHeight="1">
      <c r="A125" s="63"/>
      <c r="B125" s="2"/>
      <c r="C125" s="2"/>
      <c r="D125" s="2"/>
      <c r="E125" s="2"/>
      <c r="F125" s="2"/>
      <c r="G125" s="2"/>
      <c r="H125" s="2"/>
      <c r="I125" s="2"/>
      <c r="J125" s="2"/>
    </row>
    <row r="126" ht="15.75" customHeight="1">
      <c r="A126" s="63"/>
      <c r="B126" s="2"/>
      <c r="C126" s="2"/>
      <c r="D126" s="2"/>
      <c r="E126" s="2"/>
      <c r="F126" s="2"/>
      <c r="G126" s="2"/>
      <c r="H126" s="2"/>
      <c r="I126" s="2"/>
      <c r="J126" s="2"/>
    </row>
    <row r="127" ht="15.75" customHeight="1">
      <c r="A127" s="63"/>
      <c r="B127" s="2"/>
      <c r="C127" s="2"/>
      <c r="D127" s="2"/>
      <c r="E127" s="2"/>
      <c r="F127" s="2"/>
      <c r="G127" s="2"/>
      <c r="H127" s="2"/>
      <c r="I127" s="2"/>
      <c r="J127" s="2"/>
    </row>
    <row r="128" ht="15.75" customHeight="1">
      <c r="A128" s="63"/>
      <c r="B128" s="2"/>
      <c r="C128" s="2"/>
      <c r="D128" s="2"/>
      <c r="E128" s="2"/>
      <c r="F128" s="2"/>
      <c r="G128" s="2"/>
      <c r="H128" s="2"/>
      <c r="I128" s="2"/>
      <c r="J128" s="2"/>
    </row>
    <row r="129" ht="15.75" customHeight="1">
      <c r="A129" s="63"/>
      <c r="B129" s="2"/>
      <c r="C129" s="2"/>
      <c r="D129" s="2"/>
      <c r="E129" s="2"/>
      <c r="F129" s="2"/>
      <c r="G129" s="2"/>
      <c r="H129" s="2"/>
      <c r="I129" s="2"/>
      <c r="J129" s="2"/>
    </row>
    <row r="130" ht="15.75" customHeight="1">
      <c r="A130" s="63"/>
      <c r="B130" s="2"/>
      <c r="C130" s="2"/>
      <c r="D130" s="2"/>
      <c r="E130" s="2"/>
      <c r="F130" s="2"/>
      <c r="G130" s="2"/>
      <c r="H130" s="2"/>
      <c r="I130" s="2"/>
      <c r="J130" s="2"/>
    </row>
    <row r="131" ht="15.75" customHeight="1">
      <c r="A131" s="63"/>
      <c r="B131" s="2"/>
      <c r="C131" s="2"/>
      <c r="D131" s="2"/>
      <c r="E131" s="2"/>
      <c r="F131" s="2"/>
      <c r="G131" s="2"/>
      <c r="H131" s="2"/>
      <c r="I131" s="2"/>
      <c r="J131" s="2"/>
    </row>
    <row r="132" ht="15.75" customHeight="1">
      <c r="A132" s="63"/>
      <c r="B132" s="2"/>
      <c r="C132" s="2"/>
      <c r="D132" s="2"/>
      <c r="E132" s="2"/>
      <c r="F132" s="2"/>
      <c r="G132" s="2"/>
      <c r="H132" s="2"/>
      <c r="I132" s="2"/>
      <c r="J132" s="2"/>
    </row>
    <row r="133" ht="15.75" customHeight="1">
      <c r="A133" s="63"/>
      <c r="B133" s="2"/>
      <c r="C133" s="2"/>
      <c r="D133" s="2"/>
      <c r="E133" s="2"/>
      <c r="F133" s="2"/>
      <c r="G133" s="2"/>
      <c r="H133" s="2"/>
      <c r="I133" s="2"/>
      <c r="J133" s="2"/>
    </row>
    <row r="134" ht="15.75" customHeight="1">
      <c r="A134" s="63"/>
      <c r="B134" s="2"/>
      <c r="C134" s="2"/>
      <c r="D134" s="2"/>
      <c r="E134" s="2"/>
      <c r="F134" s="2"/>
      <c r="G134" s="2"/>
      <c r="H134" s="2"/>
      <c r="I134" s="2"/>
      <c r="J134" s="2"/>
    </row>
    <row r="135" ht="15.75" customHeight="1">
      <c r="A135" s="63"/>
      <c r="B135" s="2"/>
      <c r="C135" s="2"/>
      <c r="D135" s="2"/>
      <c r="E135" s="2"/>
      <c r="F135" s="2"/>
      <c r="G135" s="2"/>
      <c r="H135" s="2"/>
      <c r="I135" s="2"/>
      <c r="J135" s="2"/>
    </row>
    <row r="136" ht="15.75" customHeight="1">
      <c r="A136" s="63"/>
      <c r="B136" s="2"/>
      <c r="C136" s="2"/>
      <c r="D136" s="2"/>
      <c r="E136" s="2"/>
      <c r="F136" s="2"/>
      <c r="G136" s="2"/>
      <c r="H136" s="2"/>
      <c r="I136" s="2"/>
      <c r="J136" s="2"/>
    </row>
    <row r="137" ht="15.75" customHeight="1">
      <c r="A137" s="63"/>
      <c r="B137" s="2"/>
      <c r="C137" s="2"/>
      <c r="D137" s="2"/>
      <c r="E137" s="2"/>
      <c r="F137" s="2"/>
      <c r="G137" s="2"/>
      <c r="H137" s="2"/>
      <c r="I137" s="2"/>
      <c r="J137" s="2"/>
    </row>
    <row r="138" ht="15.75" customHeight="1">
      <c r="A138" s="63"/>
      <c r="B138" s="2"/>
      <c r="C138" s="2"/>
      <c r="D138" s="2"/>
      <c r="E138" s="2"/>
      <c r="F138" s="2"/>
      <c r="G138" s="2"/>
      <c r="H138" s="2"/>
      <c r="I138" s="2"/>
      <c r="J138" s="2"/>
    </row>
    <row r="139" ht="15.75" customHeight="1">
      <c r="A139" s="63"/>
      <c r="B139" s="2"/>
      <c r="C139" s="2"/>
      <c r="D139" s="2"/>
      <c r="E139" s="2"/>
      <c r="F139" s="2"/>
      <c r="G139" s="2"/>
      <c r="H139" s="2"/>
      <c r="I139" s="2"/>
      <c r="J139" s="2"/>
    </row>
    <row r="140" ht="15.75" customHeight="1">
      <c r="A140" s="63"/>
      <c r="B140" s="2"/>
      <c r="C140" s="2"/>
      <c r="D140" s="2"/>
      <c r="E140" s="2"/>
      <c r="F140" s="2"/>
      <c r="G140" s="2"/>
      <c r="H140" s="2"/>
      <c r="I140" s="2"/>
      <c r="J140" s="2"/>
    </row>
    <row r="141" ht="15.75" customHeight="1">
      <c r="A141" s="63"/>
      <c r="B141" s="2"/>
      <c r="C141" s="2"/>
      <c r="D141" s="2"/>
      <c r="E141" s="2"/>
      <c r="F141" s="2"/>
      <c r="G141" s="2"/>
      <c r="H141" s="2"/>
      <c r="I141" s="2"/>
      <c r="J141" s="2"/>
    </row>
    <row r="142" ht="15.75" customHeight="1">
      <c r="A142" s="63"/>
      <c r="B142" s="2"/>
      <c r="C142" s="2"/>
      <c r="D142" s="2"/>
      <c r="E142" s="2"/>
      <c r="F142" s="2"/>
      <c r="G142" s="2"/>
      <c r="H142" s="2"/>
      <c r="I142" s="2"/>
      <c r="J142" s="2"/>
    </row>
    <row r="143" ht="15.75" customHeight="1">
      <c r="A143" s="63"/>
      <c r="B143" s="2"/>
      <c r="C143" s="2"/>
      <c r="D143" s="2"/>
      <c r="E143" s="2"/>
      <c r="F143" s="2"/>
      <c r="G143" s="2"/>
      <c r="H143" s="2"/>
      <c r="I143" s="2"/>
      <c r="J143" s="2"/>
    </row>
    <row r="144" ht="15.75" customHeight="1">
      <c r="A144" s="63"/>
      <c r="B144" s="2"/>
      <c r="C144" s="2"/>
      <c r="D144" s="2"/>
      <c r="E144" s="2"/>
      <c r="F144" s="2"/>
      <c r="G144" s="2"/>
      <c r="H144" s="2"/>
      <c r="I144" s="2"/>
      <c r="J144" s="2"/>
    </row>
    <row r="145" ht="15.75" customHeight="1">
      <c r="A145" s="63"/>
      <c r="B145" s="2"/>
      <c r="C145" s="2"/>
      <c r="D145" s="2"/>
      <c r="E145" s="2"/>
      <c r="F145" s="2"/>
      <c r="G145" s="2"/>
      <c r="H145" s="2"/>
      <c r="I145" s="2"/>
      <c r="J145" s="2"/>
    </row>
    <row r="146" ht="15.75" customHeight="1">
      <c r="A146" s="63"/>
      <c r="B146" s="2"/>
      <c r="C146" s="2"/>
      <c r="D146" s="2"/>
      <c r="E146" s="2"/>
      <c r="F146" s="2"/>
      <c r="G146" s="2"/>
      <c r="H146" s="2"/>
      <c r="I146" s="2"/>
      <c r="J146" s="2"/>
    </row>
    <row r="147" ht="15.75" customHeight="1">
      <c r="A147" s="63"/>
      <c r="B147" s="2"/>
      <c r="C147" s="2"/>
      <c r="D147" s="2"/>
      <c r="E147" s="2"/>
      <c r="F147" s="2"/>
      <c r="G147" s="2"/>
      <c r="H147" s="2"/>
      <c r="I147" s="2"/>
      <c r="J147" s="2"/>
    </row>
    <row r="148" ht="15.75" customHeight="1">
      <c r="A148" s="63"/>
      <c r="B148" s="2"/>
      <c r="C148" s="2"/>
      <c r="D148" s="2"/>
      <c r="E148" s="2"/>
      <c r="F148" s="2"/>
      <c r="G148" s="2"/>
      <c r="H148" s="2"/>
      <c r="I148" s="2"/>
      <c r="J148" s="2"/>
    </row>
    <row r="149" ht="15.75" customHeight="1">
      <c r="A149" s="63"/>
      <c r="B149" s="2"/>
      <c r="C149" s="2"/>
      <c r="D149" s="2"/>
      <c r="E149" s="2"/>
      <c r="F149" s="2"/>
      <c r="G149" s="2"/>
      <c r="H149" s="2"/>
      <c r="I149" s="2"/>
      <c r="J149" s="2"/>
    </row>
    <row r="150" ht="15.75" customHeight="1">
      <c r="A150" s="63"/>
      <c r="B150" s="2"/>
      <c r="C150" s="2"/>
      <c r="D150" s="2"/>
      <c r="E150" s="2"/>
      <c r="F150" s="2"/>
      <c r="G150" s="2"/>
      <c r="H150" s="2"/>
      <c r="I150" s="2"/>
      <c r="J150" s="2"/>
    </row>
    <row r="151" ht="15.75" customHeight="1">
      <c r="A151" s="63"/>
      <c r="B151" s="2"/>
      <c r="C151" s="2"/>
      <c r="D151" s="2"/>
      <c r="E151" s="2"/>
      <c r="F151" s="2"/>
      <c r="G151" s="2"/>
      <c r="H151" s="2"/>
      <c r="I151" s="2"/>
      <c r="J151" s="2"/>
    </row>
    <row r="152" ht="15.75" customHeight="1">
      <c r="A152" s="63"/>
      <c r="B152" s="2"/>
      <c r="C152" s="2"/>
      <c r="D152" s="2"/>
      <c r="E152" s="2"/>
      <c r="F152" s="2"/>
      <c r="G152" s="2"/>
      <c r="H152" s="2"/>
      <c r="I152" s="2"/>
      <c r="J152" s="2"/>
    </row>
    <row r="153" ht="15.75" customHeight="1">
      <c r="A153" s="63"/>
      <c r="B153" s="2"/>
      <c r="C153" s="2"/>
      <c r="D153" s="2"/>
      <c r="E153" s="2"/>
      <c r="F153" s="2"/>
      <c r="G153" s="2"/>
      <c r="H153" s="2"/>
      <c r="I153" s="2"/>
      <c r="J153" s="2"/>
    </row>
    <row r="154" ht="15.75" customHeight="1">
      <c r="A154" s="63"/>
      <c r="B154" s="2"/>
      <c r="C154" s="2"/>
      <c r="D154" s="2"/>
      <c r="E154" s="2"/>
      <c r="F154" s="2"/>
      <c r="G154" s="2"/>
      <c r="H154" s="2"/>
      <c r="I154" s="2"/>
      <c r="J154" s="2"/>
    </row>
    <row r="155" ht="15.75" customHeight="1">
      <c r="A155" s="63"/>
      <c r="B155" s="2"/>
      <c r="C155" s="2"/>
      <c r="D155" s="2"/>
      <c r="E155" s="2"/>
      <c r="F155" s="2"/>
      <c r="G155" s="2"/>
      <c r="H155" s="2"/>
      <c r="I155" s="2"/>
      <c r="J155" s="2"/>
    </row>
    <row r="156" ht="15.75" customHeight="1">
      <c r="A156" s="63"/>
      <c r="B156" s="2"/>
      <c r="C156" s="2"/>
      <c r="D156" s="2"/>
      <c r="E156" s="2"/>
      <c r="F156" s="2"/>
      <c r="G156" s="2"/>
      <c r="H156" s="2"/>
      <c r="I156" s="2"/>
      <c r="J156" s="2"/>
    </row>
    <row r="157" ht="15.75" customHeight="1">
      <c r="A157" s="63" t="s">
        <v>60</v>
      </c>
      <c r="B157" s="2" t="s">
        <v>60</v>
      </c>
      <c r="C157" s="2" t="s">
        <v>60</v>
      </c>
      <c r="D157" s="2" t="s">
        <v>60</v>
      </c>
      <c r="E157" s="2"/>
      <c r="F157" s="2"/>
      <c r="G157" s="2"/>
      <c r="H157" s="2"/>
      <c r="I157" s="2"/>
      <c r="J157" s="2"/>
    </row>
  </sheetData>
  <drawing r:id="rId1"/>
</worksheet>
</file>