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SL Regnskab" sheetId="1" r:id="rId4"/>
    <sheet state="visible" name="RUSHOLDETRegnskab" sheetId="2" r:id="rId5"/>
  </sheets>
  <definedNames/>
  <calcPr/>
</workbook>
</file>

<file path=xl/sharedStrings.xml><?xml version="1.0" encoding="utf-8"?>
<sst xmlns="http://schemas.openxmlformats.org/spreadsheetml/2006/main" count="83" uniqueCount="75">
  <si>
    <t>REGNSKABSOPGØRELSE 2021 t.o.m Generalforsamlingsdato</t>
  </si>
  <si>
    <t>Indtægter</t>
  </si>
  <si>
    <t>Balance</t>
  </si>
  <si>
    <t>Primo</t>
  </si>
  <si>
    <t>Ultimo</t>
  </si>
  <si>
    <t>Ændring</t>
  </si>
  <si>
    <t>Note</t>
  </si>
  <si>
    <t xml:space="preserve">FU VALGTILSK. AAU </t>
  </si>
  <si>
    <t>AKTIVER</t>
  </si>
  <si>
    <t>PLACE2BOOK APS 22,04,2021</t>
  </si>
  <si>
    <t>Bankbalance</t>
  </si>
  <si>
    <t>Afstemt pr 17.10</t>
  </si>
  <si>
    <t>PLACE2BOOK APS Salg gokart event</t>
  </si>
  <si>
    <t>Kontantbeholdning</t>
  </si>
  <si>
    <t>Bruttofortjeneste</t>
  </si>
  <si>
    <t>Total aktiver</t>
  </si>
  <si>
    <t>Realiserede Udgifter</t>
  </si>
  <si>
    <t>PASSIVER</t>
  </si>
  <si>
    <t>2101 Drikkevare til Bærtspil event i 2020</t>
  </si>
  <si>
    <t>Overført resultet</t>
  </si>
  <si>
    <t>2102 Wark and talk Marts</t>
  </si>
  <si>
    <t>RUSHOLD Mellemregning</t>
  </si>
  <si>
    <t>2103_Gaverkort_til_Guess_the_Price!</t>
  </si>
  <si>
    <t xml:space="preserve">Netbank Abonnement </t>
  </si>
  <si>
    <t>Total passiver</t>
  </si>
  <si>
    <t>Gebyr straksovf</t>
  </si>
  <si>
    <t>Kontogebyr 1</t>
  </si>
  <si>
    <t>2104 Jackbox Party</t>
  </si>
  <si>
    <t>2105 Walk And Talk April</t>
  </si>
  <si>
    <t xml:space="preserve">2106 Stream purchare </t>
  </si>
  <si>
    <t>2107 Region Midtjylland Kahoot</t>
  </si>
  <si>
    <t xml:space="preserve">2108 Walk and talk Maj </t>
  </si>
  <si>
    <t>2109 Hostmaster</t>
  </si>
  <si>
    <t>Kontogebyr 2</t>
  </si>
  <si>
    <t xml:space="preserve">Gebyr ovf stand </t>
  </si>
  <si>
    <t xml:space="preserve">Gebyr FI/giro </t>
  </si>
  <si>
    <t>2110 Snaks Wakeboard med ADSL 23/9</t>
  </si>
  <si>
    <t>2111 Snaks Go-kart 27/9</t>
  </si>
  <si>
    <t xml:space="preserve">2112 Go-kar  Bogoe Sandwich </t>
  </si>
  <si>
    <t>Kontogebyr 3</t>
  </si>
  <si>
    <t>Udgiftstotal</t>
  </si>
  <si>
    <t>Bruttoresultat</t>
  </si>
  <si>
    <t>Projekterede Udgifter</t>
  </si>
  <si>
    <t>netbank abonnoment</t>
  </si>
  <si>
    <t xml:space="preserve">Kontogebyr </t>
  </si>
  <si>
    <t>hostmaster</t>
  </si>
  <si>
    <t>fyttetur</t>
  </si>
  <si>
    <t>valg</t>
  </si>
  <si>
    <t>RUSHOLDET BALANCEKONTO</t>
  </si>
  <si>
    <t>Rusholdet 1 Udlæg fra RUSHOLD</t>
  </si>
  <si>
    <t xml:space="preserve">Rusholdet 2 KMD </t>
  </si>
  <si>
    <t>Rusholdet 3 PLACE2BOOK APS</t>
  </si>
  <si>
    <t>RUSHOLD 4 Udlæg for alkohol</t>
  </si>
  <si>
    <t>RUSHOLD 5 Udlæg for alkohol mønter</t>
  </si>
  <si>
    <t>Er i kontander</t>
  </si>
  <si>
    <t xml:space="preserve">Samlet indtægter </t>
  </si>
  <si>
    <t xml:space="preserve">1 Rusholdet Lejfesten </t>
  </si>
  <si>
    <t>2 Rusholdet Teamshop</t>
  </si>
  <si>
    <t>3 Rusholdet køkkenOgJomfruen</t>
  </si>
  <si>
    <t xml:space="preserve">4 Rusholdet BILKA SKALBORG </t>
  </si>
  <si>
    <t>5 Rusholdet BILLIG BILLY ApS</t>
  </si>
  <si>
    <t xml:space="preserve">6 Rusholdet BILKA SKALBORG </t>
  </si>
  <si>
    <t>7 RUSHOLD HARALD NYBORG, AA</t>
  </si>
  <si>
    <t>8 RUSHOLD FOETEX AALBORG OES</t>
  </si>
  <si>
    <t xml:space="preserve">Lars </t>
  </si>
  <si>
    <t>9 RUSHOLD Foetex Eternitten</t>
  </si>
  <si>
    <t>10 RUSHOLD Udlæg Daniel</t>
  </si>
  <si>
    <t>11 RUSHOLD 7-ELEVEN HILLRD DS</t>
  </si>
  <si>
    <t>12 RUSHOLD MENY</t>
  </si>
  <si>
    <t>13 RUSHOLD SAEBY APOTEK</t>
  </si>
  <si>
    <t>14 RUSHOL LIDL</t>
  </si>
  <si>
    <t>16 RUSHOLD MENY</t>
  </si>
  <si>
    <t>17 RUSHOLD AB CATERING</t>
  </si>
  <si>
    <t xml:space="preserve">19  RUSHOLD Tilbagebetaling Marius Gardshodn </t>
  </si>
  <si>
    <t xml:space="preserve">20  RUSHOLD Tilbagebetaling  Mike Jensen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</si>
</sst>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kr-406]\ #,##0.00"/>
    <numFmt numFmtId="165" formatCode="_-[$kr-406]* #,##0.00_-;_-[$kr-406]* \-#,##0.00_-;_-[$kr-406]* &quot;-&quot;??_-;_-@"/>
    <numFmt numFmtId="166" formatCode="M/d/yyyy"/>
  </numFmts>
  <fonts count="1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/>
    <font>
      <color rgb="FF000000"/>
      <name val="Arial"/>
      <scheme val="minor"/>
    </font>
    <font>
      <color theme="1"/>
      <name val="Arial"/>
      <scheme val="minor"/>
    </font>
    <font>
      <i/>
      <color theme="1"/>
      <name val="Arial"/>
    </font>
    <font>
      <b/>
      <color theme="1"/>
      <name val="Arial"/>
      <scheme val="minor"/>
    </font>
    <font>
      <color rgb="FF000000"/>
      <name val="Arial"/>
    </font>
    <font>
      <sz val="11.0"/>
      <color rgb="FF000000"/>
      <name val="Arial"/>
      <scheme val="minor"/>
    </font>
    <font>
      <b/>
      <sz val="14.0"/>
      <color theme="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vertical="bottom"/>
    </xf>
    <xf borderId="0" fillId="4" fontId="4" numFmtId="164" xfId="0" applyAlignment="1" applyFill="1" applyFont="1" applyNumberFormat="1">
      <alignment readingOrder="0" vertical="bottom"/>
    </xf>
    <xf borderId="0" fillId="4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1" fillId="2" fontId="1" numFmtId="0" xfId="0" applyAlignment="1" applyBorder="1" applyFont="1">
      <alignment vertical="bottom"/>
    </xf>
    <xf borderId="2" fillId="0" fontId="5" numFmtId="0" xfId="0" applyBorder="1" applyFont="1"/>
    <xf borderId="3" fillId="5" fontId="6" numFmtId="0" xfId="0" applyAlignment="1" applyBorder="1" applyFill="1" applyFont="1">
      <alignment readingOrder="0"/>
    </xf>
    <xf borderId="3" fillId="5" fontId="7" numFmtId="165" xfId="0" applyAlignment="1" applyBorder="1" applyFont="1" applyNumberFormat="1">
      <alignment readingOrder="0"/>
    </xf>
    <xf borderId="0" fillId="5" fontId="2" numFmtId="0" xfId="0" applyAlignment="1" applyFont="1">
      <alignment vertical="bottom"/>
    </xf>
    <xf borderId="0" fillId="0" fontId="7" numFmtId="164" xfId="0" applyAlignment="1" applyFont="1" applyNumberFormat="1">
      <alignment readingOrder="0"/>
    </xf>
    <xf borderId="0" fillId="4" fontId="2" numFmtId="0" xfId="0" applyAlignment="1" applyFont="1">
      <alignment vertical="bottom"/>
    </xf>
    <xf borderId="3" fillId="5" fontId="2" numFmtId="0" xfId="0" applyAlignment="1" applyBorder="1" applyFont="1">
      <alignment readingOrder="0" vertical="bottom"/>
    </xf>
    <xf borderId="3" fillId="5" fontId="2" numFmtId="165" xfId="0" applyAlignment="1" applyBorder="1" applyFont="1" applyNumberFormat="1">
      <alignment readingOrder="0" vertical="bottom"/>
    </xf>
    <xf borderId="0" fillId="4" fontId="7" numFmtId="0" xfId="0" applyAlignment="1" applyFont="1">
      <alignment readingOrder="0"/>
    </xf>
    <xf borderId="0" fillId="4" fontId="7" numFmtId="165" xfId="0" applyAlignment="1" applyFont="1" applyNumberFormat="1">
      <alignment readingOrder="0"/>
    </xf>
    <xf borderId="0" fillId="4" fontId="2" numFmtId="165" xfId="0" applyAlignment="1" applyFont="1" applyNumberFormat="1">
      <alignment readingOrder="0" vertical="bottom"/>
    </xf>
    <xf borderId="0" fillId="0" fontId="2" numFmtId="165" xfId="0" applyAlignment="1" applyFont="1" applyNumberFormat="1">
      <alignment vertical="bottom"/>
    </xf>
    <xf borderId="0" fillId="0" fontId="8" numFmtId="0" xfId="0" applyAlignment="1" applyFont="1">
      <alignment readingOrder="0" vertical="bottom"/>
    </xf>
    <xf borderId="3" fillId="5" fontId="7" numFmtId="0" xfId="0" applyAlignment="1" applyBorder="1" applyFont="1">
      <alignment readingOrder="0"/>
    </xf>
    <xf borderId="0" fillId="5" fontId="7" numFmtId="0" xfId="0" applyFont="1"/>
    <xf borderId="0" fillId="0" fontId="7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3" fillId="5" fontId="7" numFmtId="0" xfId="0" applyAlignment="1" applyBorder="1" applyFont="1">
      <alignment readingOrder="0"/>
    </xf>
    <xf borderId="3" fillId="5" fontId="7" numFmtId="165" xfId="0" applyBorder="1" applyFont="1" applyNumberFormat="1"/>
    <xf borderId="0" fillId="5" fontId="2" numFmtId="0" xfId="0" applyAlignment="1" applyFont="1">
      <alignment shrinkToFit="0" vertical="bottom" wrapText="0"/>
    </xf>
    <xf borderId="0" fillId="4" fontId="7" numFmtId="0" xfId="0" applyAlignment="1" applyFont="1">
      <alignment readingOrder="0"/>
    </xf>
    <xf borderId="0" fillId="4" fontId="4" numFmtId="165" xfId="0" applyAlignment="1" applyFont="1" applyNumberFormat="1">
      <alignment vertical="bottom"/>
    </xf>
    <xf borderId="0" fillId="0" fontId="4" numFmtId="165" xfId="0" applyAlignment="1" applyFont="1" applyNumberFormat="1">
      <alignment vertical="bottom"/>
    </xf>
    <xf borderId="3" fillId="5" fontId="9" numFmtId="0" xfId="0" applyAlignment="1" applyBorder="1" applyFont="1">
      <alignment readingOrder="0"/>
    </xf>
    <xf borderId="3" fillId="5" fontId="9" numFmtId="165" xfId="0" applyBorder="1" applyFont="1" applyNumberFormat="1"/>
    <xf borderId="1" fillId="6" fontId="3" numFmtId="0" xfId="0" applyAlignment="1" applyBorder="1" applyFill="1" applyFont="1">
      <alignment vertical="bottom"/>
    </xf>
    <xf borderId="0" fillId="4" fontId="9" numFmtId="0" xfId="0" applyAlignment="1" applyFont="1">
      <alignment readingOrder="0"/>
    </xf>
    <xf borderId="0" fillId="4" fontId="10" numFmtId="165" xfId="0" applyAlignment="1" applyFont="1" applyNumberFormat="1">
      <alignment readingOrder="0"/>
    </xf>
    <xf borderId="0" fillId="4" fontId="2" numFmtId="165" xfId="0" applyAlignment="1" applyFont="1" applyNumberFormat="1">
      <alignment vertical="bottom"/>
    </xf>
    <xf borderId="3" fillId="7" fontId="2" numFmtId="0" xfId="0" applyAlignment="1" applyBorder="1" applyFill="1" applyFont="1">
      <alignment readingOrder="0" vertical="bottom"/>
    </xf>
    <xf borderId="3" fillId="7" fontId="7" numFmtId="165" xfId="0" applyAlignment="1" applyBorder="1" applyFont="1" applyNumberFormat="1">
      <alignment readingOrder="0"/>
    </xf>
    <xf borderId="0" fillId="4" fontId="2" numFmtId="0" xfId="0" applyAlignment="1" applyFont="1">
      <alignment readingOrder="0" vertical="bottom"/>
    </xf>
    <xf borderId="3" fillId="7" fontId="2" numFmtId="165" xfId="0" applyAlignment="1" applyBorder="1" applyFont="1" applyNumberFormat="1">
      <alignment horizontal="right" readingOrder="0" vertical="bottom"/>
    </xf>
    <xf borderId="0" fillId="0" fontId="7" numFmtId="165" xfId="0" applyFont="1" applyNumberFormat="1"/>
    <xf borderId="0" fillId="4" fontId="4" numFmtId="165" xfId="0" applyAlignment="1" applyFont="1" applyNumberFormat="1">
      <alignment readingOrder="0" vertical="bottom"/>
    </xf>
    <xf borderId="0" fillId="4" fontId="2" numFmtId="164" xfId="0" applyAlignment="1" applyFont="1" applyNumberFormat="1">
      <alignment readingOrder="0" vertical="bottom"/>
    </xf>
    <xf borderId="0" fillId="4" fontId="7" numFmtId="164" xfId="0" applyAlignment="1" applyFont="1" applyNumberFormat="1">
      <alignment readingOrder="0"/>
    </xf>
    <xf borderId="0" fillId="8" fontId="7" numFmtId="0" xfId="0" applyAlignment="1" applyFill="1" applyFont="1">
      <alignment readingOrder="0"/>
    </xf>
    <xf borderId="3" fillId="8" fontId="2" numFmtId="165" xfId="0" applyAlignment="1" applyBorder="1" applyFont="1" applyNumberFormat="1">
      <alignment horizontal="right" readingOrder="0" vertical="bottom"/>
    </xf>
    <xf borderId="0" fillId="4" fontId="7" numFmtId="0" xfId="0" applyFont="1"/>
    <xf borderId="3" fillId="7" fontId="2" numFmtId="0" xfId="0" applyAlignment="1" applyBorder="1" applyFont="1">
      <alignment vertical="bottom"/>
    </xf>
    <xf borderId="3" fillId="7" fontId="2" numFmtId="165" xfId="0" applyAlignment="1" applyBorder="1" applyFont="1" applyNumberFormat="1">
      <alignment horizontal="right" vertical="bottom"/>
    </xf>
    <xf borderId="0" fillId="7" fontId="2" numFmtId="0" xfId="0" applyAlignment="1" applyFont="1">
      <alignment vertical="bottom"/>
    </xf>
    <xf borderId="0" fillId="7" fontId="2" numFmtId="165" xfId="0" applyAlignment="1" applyFont="1" applyNumberFormat="1">
      <alignment horizontal="right" vertical="bottom"/>
    </xf>
    <xf borderId="1" fillId="7" fontId="4" numFmtId="0" xfId="0" applyAlignment="1" applyBorder="1" applyFont="1">
      <alignment vertical="bottom"/>
    </xf>
    <xf borderId="2" fillId="7" fontId="4" numFmtId="165" xfId="0" applyAlignment="1" applyBorder="1" applyFont="1" applyNumberFormat="1">
      <alignment horizontal="right" vertical="bottom"/>
    </xf>
    <xf borderId="0" fillId="4" fontId="2" numFmtId="166" xfId="0" applyAlignment="1" applyFont="1" applyNumberFormat="1">
      <alignment vertical="bottom"/>
    </xf>
    <xf borderId="0" fillId="4" fontId="2" numFmtId="164" xfId="0" applyAlignment="1" applyFont="1" applyNumberFormat="1">
      <alignment vertical="bottom"/>
    </xf>
    <xf borderId="0" fillId="9" fontId="3" numFmtId="0" xfId="0" applyAlignment="1" applyFill="1" applyFont="1">
      <alignment vertical="bottom"/>
    </xf>
    <xf borderId="0" fillId="4" fontId="11" numFmtId="164" xfId="0" applyFont="1" applyNumberFormat="1"/>
    <xf borderId="0" fillId="4" fontId="4" numFmtId="0" xfId="0" applyAlignment="1" applyFont="1">
      <alignment vertical="bottom"/>
    </xf>
    <xf borderId="0" fillId="0" fontId="2" numFmtId="166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7" fontId="2" numFmtId="164" xfId="0" applyAlignment="1" applyFont="1" applyNumberFormat="1">
      <alignment vertical="bottom"/>
    </xf>
    <xf borderId="0" fillId="3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3" fillId="5" fontId="2" numFmtId="164" xfId="0" applyAlignment="1" applyBorder="1" applyFont="1" applyNumberFormat="1">
      <alignment readingOrder="0" vertical="bottom"/>
    </xf>
    <xf borderId="3" fillId="5" fontId="7" numFmtId="164" xfId="0" applyAlignment="1" applyBorder="1" applyFont="1" applyNumberFormat="1">
      <alignment readingOrder="0"/>
    </xf>
    <xf borderId="3" fillId="0" fontId="10" numFmtId="164" xfId="0" applyAlignment="1" applyBorder="1" applyFont="1" applyNumberFormat="1">
      <alignment readingOrder="0"/>
    </xf>
    <xf borderId="3" fillId="0" fontId="7" numFmtId="164" xfId="0" applyAlignment="1" applyBorder="1" applyFont="1" applyNumberFormat="1">
      <alignment readingOrder="0"/>
    </xf>
    <xf borderId="3" fillId="5" fontId="2" numFmtId="164" xfId="0" applyAlignment="1" applyBorder="1" applyFont="1" applyNumberFormat="1">
      <alignment vertical="bottom"/>
    </xf>
    <xf borderId="3" fillId="4" fontId="12" numFmtId="0" xfId="0" applyAlignment="1" applyBorder="1" applyFont="1">
      <alignment vertical="bottom"/>
    </xf>
    <xf borderId="0" fillId="7" fontId="2" numFmtId="0" xfId="0" applyAlignment="1" applyFont="1">
      <alignment readingOrder="0" vertical="bottom"/>
    </xf>
    <xf borderId="0" fillId="7" fontId="2" numFmtId="164" xfId="0" applyAlignment="1" applyFont="1" applyNumberFormat="1">
      <alignment readingOrder="0" vertical="bottom"/>
    </xf>
    <xf borderId="0" fillId="8" fontId="7" numFmtId="164" xfId="0" applyAlignment="1" applyFont="1" applyNumberFormat="1">
      <alignment readingOrder="0"/>
    </xf>
    <xf borderId="0" fillId="8" fontId="7" numFmtId="0" xfId="0" applyAlignment="1" applyFont="1">
      <alignment readingOrder="0"/>
    </xf>
    <xf borderId="0" fillId="7" fontId="7" numFmtId="0" xfId="0" applyAlignment="1" applyFont="1">
      <alignment readingOrder="0"/>
    </xf>
    <xf borderId="0" fillId="7" fontId="7" numFmtId="164" xfId="0" applyAlignment="1" applyFont="1" applyNumberFormat="1">
      <alignment readingOrder="0"/>
    </xf>
    <xf borderId="0" fillId="8" fontId="11" numFmtId="164" xfId="0" applyFont="1" applyNumberFormat="1"/>
    <xf borderId="0" fillId="7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14.0"/>
    <col customWidth="1" min="4" max="4" width="37.0"/>
    <col customWidth="1" min="8" max="8" width="16.5"/>
  </cols>
  <sheetData>
    <row r="1">
      <c r="A1" s="1" t="s">
        <v>0</v>
      </c>
      <c r="B1" s="2"/>
      <c r="C1" s="3"/>
      <c r="D1" s="4"/>
      <c r="E1" s="5"/>
      <c r="F1" s="6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1</v>
      </c>
      <c r="B2" s="9"/>
      <c r="C2" s="3"/>
      <c r="D2" s="4" t="s">
        <v>2</v>
      </c>
      <c r="E2" s="5" t="s">
        <v>3</v>
      </c>
      <c r="F2" s="6" t="s">
        <v>4</v>
      </c>
      <c r="G2" s="7" t="s">
        <v>5</v>
      </c>
      <c r="H2" s="7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7</v>
      </c>
      <c r="B3" s="11">
        <v>18929.0</v>
      </c>
      <c r="C3" s="12"/>
      <c r="D3" s="6" t="s">
        <v>8</v>
      </c>
      <c r="E3" s="13"/>
      <c r="F3" s="1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 t="s">
        <v>9</v>
      </c>
      <c r="B4" s="16">
        <v>48.72</v>
      </c>
      <c r="C4" s="12"/>
      <c r="D4" s="17" t="s">
        <v>10</v>
      </c>
      <c r="E4" s="18">
        <v>77177.98</v>
      </c>
      <c r="F4" s="19">
        <v>103480.1</v>
      </c>
      <c r="G4" s="20">
        <f t="shared" ref="G4:G5" si="1">F4-E4</f>
        <v>26302.12</v>
      </c>
      <c r="H4" s="2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2" t="s">
        <v>12</v>
      </c>
      <c r="B5" s="16">
        <v>2090.0</v>
      </c>
      <c r="C5" s="23"/>
      <c r="D5" s="24" t="s">
        <v>13</v>
      </c>
      <c r="E5" s="25">
        <v>0.0</v>
      </c>
      <c r="F5" s="25">
        <v>405.0</v>
      </c>
      <c r="G5" s="20">
        <f t="shared" si="1"/>
        <v>405</v>
      </c>
      <c r="H5" s="26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7"/>
      <c r="B6" s="28"/>
      <c r="C6" s="29"/>
      <c r="D6" s="30"/>
      <c r="E6" s="18"/>
      <c r="F6" s="31"/>
      <c r="G6" s="3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3" t="s">
        <v>14</v>
      </c>
      <c r="B7" s="34">
        <f>SUM(B3:B5)</f>
        <v>21067.72</v>
      </c>
      <c r="C7" s="12"/>
      <c r="D7" s="30" t="s">
        <v>15</v>
      </c>
      <c r="E7" s="18">
        <f t="shared" ref="E7:F7" si="2">SUM(E4:E5)</f>
        <v>77177.98</v>
      </c>
      <c r="F7" s="31">
        <f t="shared" si="2"/>
        <v>103885.1</v>
      </c>
      <c r="G7" s="32">
        <f>F7-E7</f>
        <v>26707.12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5" t="s">
        <v>16</v>
      </c>
      <c r="B8" s="9"/>
      <c r="C8" s="12"/>
      <c r="D8" s="36"/>
      <c r="E8" s="37"/>
      <c r="F8" s="38"/>
      <c r="G8" s="2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9"/>
      <c r="B9" s="40"/>
      <c r="C9" s="41"/>
      <c r="D9" s="36" t="s">
        <v>17</v>
      </c>
      <c r="E9" s="37"/>
      <c r="F9" s="38"/>
      <c r="G9" s="2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9" t="s">
        <v>18</v>
      </c>
      <c r="B10" s="42">
        <v>681.25</v>
      </c>
      <c r="C10" s="26"/>
      <c r="D10" s="41" t="s">
        <v>19</v>
      </c>
      <c r="E10" s="18">
        <f>SUM(E7:E9)</f>
        <v>77177.98</v>
      </c>
      <c r="F10" s="38">
        <f>E10+B32</f>
        <v>90047.65</v>
      </c>
      <c r="G10" s="20">
        <f t="shared" ref="G10:G11" si="3">F10-E10</f>
        <v>12869.67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9" t="s">
        <v>20</v>
      </c>
      <c r="B11" s="42">
        <v>405.65</v>
      </c>
      <c r="C11" s="26"/>
      <c r="D11" s="41" t="s">
        <v>21</v>
      </c>
      <c r="E11" s="19">
        <v>0.0</v>
      </c>
      <c r="F11" s="28">
        <f>E11+RUSHOLDETRegnskab!B34</f>
        <v>13837.45</v>
      </c>
      <c r="G11" s="20">
        <f t="shared" si="3"/>
        <v>13837.45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9" t="s">
        <v>22</v>
      </c>
      <c r="B12" s="42">
        <v>1600.0</v>
      </c>
      <c r="C12" s="26"/>
      <c r="E12" s="43"/>
      <c r="F12" s="43"/>
      <c r="G12" s="4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9" t="s">
        <v>23</v>
      </c>
      <c r="B13" s="42">
        <v>1000.0</v>
      </c>
      <c r="C13" s="3"/>
      <c r="D13" s="41" t="s">
        <v>24</v>
      </c>
      <c r="E13" s="19">
        <f t="shared" ref="E13:F13" si="4">sum(E10:E11)</f>
        <v>77177.98</v>
      </c>
      <c r="F13" s="44">
        <f t="shared" si="4"/>
        <v>103885.1</v>
      </c>
      <c r="G13" s="44">
        <f>F13-E13</f>
        <v>26707.12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9" t="s">
        <v>25</v>
      </c>
      <c r="B14" s="42">
        <v>10.0</v>
      </c>
      <c r="C14" s="3"/>
      <c r="D14" s="41"/>
      <c r="E14" s="45"/>
      <c r="F14" s="1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9" t="s">
        <v>26</v>
      </c>
      <c r="B15" s="42">
        <v>100.0</v>
      </c>
      <c r="C15" s="3"/>
      <c r="D15" s="41"/>
      <c r="E15" s="46"/>
      <c r="F15" s="1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9" t="s">
        <v>27</v>
      </c>
      <c r="B16" s="42">
        <v>705.1</v>
      </c>
      <c r="C16" s="3"/>
      <c r="D16" s="41"/>
      <c r="E16" s="46"/>
      <c r="F16" s="4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9" t="s">
        <v>28</v>
      </c>
      <c r="B17" s="42">
        <v>326.0</v>
      </c>
      <c r="C17" s="26"/>
      <c r="D17" s="30"/>
      <c r="E17" s="46"/>
      <c r="F17" s="4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9" t="s">
        <v>29</v>
      </c>
      <c r="B18" s="42">
        <v>415.22</v>
      </c>
      <c r="C18" s="26"/>
      <c r="D18" s="41"/>
      <c r="E18" s="46"/>
      <c r="F18" s="1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9" t="s">
        <v>30</v>
      </c>
      <c r="B19" s="42">
        <v>300.28</v>
      </c>
      <c r="C19" s="3"/>
      <c r="D19" s="41"/>
      <c r="E19" s="46"/>
      <c r="F19" s="1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9" t="s">
        <v>31</v>
      </c>
      <c r="B20" s="42">
        <v>192.75</v>
      </c>
      <c r="C20" s="26"/>
      <c r="D20" s="30"/>
      <c r="E20" s="46"/>
      <c r="F20" s="1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9" t="s">
        <v>32</v>
      </c>
      <c r="B21" s="42">
        <v>50.0</v>
      </c>
      <c r="C21" s="26"/>
      <c r="D21" s="30"/>
      <c r="E21" s="46"/>
      <c r="F21" s="1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9" t="s">
        <v>33</v>
      </c>
      <c r="B22" s="42">
        <v>100.0</v>
      </c>
      <c r="C22" s="3"/>
      <c r="D22" s="30"/>
      <c r="E22" s="46"/>
      <c r="F22" s="1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9" t="s">
        <v>34</v>
      </c>
      <c r="B23" s="42">
        <v>5.0</v>
      </c>
      <c r="C23" s="3"/>
      <c r="D23" s="41"/>
      <c r="E23" s="46"/>
      <c r="F23" s="1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9" t="s">
        <v>35</v>
      </c>
      <c r="B24" s="42">
        <v>1.0</v>
      </c>
      <c r="C24" s="3"/>
      <c r="D24" s="30"/>
      <c r="E24" s="46"/>
      <c r="F24" s="1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9" t="s">
        <v>36</v>
      </c>
      <c r="B25" s="42">
        <v>260.0</v>
      </c>
      <c r="C25" s="3"/>
      <c r="D25" s="41"/>
      <c r="E25" s="45"/>
      <c r="F25" s="1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9" t="s">
        <v>37</v>
      </c>
      <c r="B26" s="42">
        <v>344.8</v>
      </c>
      <c r="C26" s="3"/>
      <c r="D26" s="41"/>
      <c r="E26" s="45"/>
      <c r="F26" s="1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7" t="s">
        <v>38</v>
      </c>
      <c r="B27" s="42">
        <v>1600.0</v>
      </c>
      <c r="C27" s="3"/>
      <c r="D27" s="30"/>
      <c r="E27" s="45"/>
      <c r="F27" s="1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9" t="s">
        <v>39</v>
      </c>
      <c r="B28" s="42">
        <v>100.0</v>
      </c>
      <c r="C28" s="3"/>
      <c r="D28" s="30"/>
      <c r="E28" s="45"/>
      <c r="F28" s="4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9" t="s">
        <v>35</v>
      </c>
      <c r="B29" s="48">
        <v>1.0</v>
      </c>
      <c r="C29" s="3"/>
      <c r="D29" s="41"/>
      <c r="E29" s="45"/>
      <c r="F29" s="4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0"/>
      <c r="B30" s="51"/>
      <c r="C30" s="3"/>
      <c r="D30" s="41"/>
      <c r="E30" s="45"/>
      <c r="F30" s="4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2" t="s">
        <v>40</v>
      </c>
      <c r="B31" s="53">
        <f>SUM(B8:B30)</f>
        <v>8198.05</v>
      </c>
      <c r="C31" s="3"/>
      <c r="D31" s="41"/>
      <c r="E31" s="45"/>
      <c r="F31" s="4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4" t="s">
        <v>41</v>
      </c>
      <c r="B32" s="55">
        <f>sum(B3:B6)-B31</f>
        <v>12869.67</v>
      </c>
      <c r="C32" s="3"/>
      <c r="D32" s="56"/>
      <c r="E32" s="57"/>
      <c r="F32" s="1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8" t="s">
        <v>42</v>
      </c>
      <c r="C33" s="3"/>
      <c r="D33" s="56"/>
      <c r="E33" s="57"/>
      <c r="F33" s="1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0" t="s">
        <v>43</v>
      </c>
      <c r="B34" s="42">
        <v>1000.0</v>
      </c>
      <c r="C34" s="3"/>
      <c r="D34" s="56"/>
      <c r="E34" s="57"/>
      <c r="F34" s="1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9" t="s">
        <v>44</v>
      </c>
      <c r="B35" s="40">
        <v>400.0</v>
      </c>
      <c r="C35" s="3"/>
      <c r="D35" s="14"/>
      <c r="E35" s="59"/>
      <c r="F35" s="1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0" t="s">
        <v>45</v>
      </c>
      <c r="B36" s="42">
        <v>50.0</v>
      </c>
      <c r="C36" s="3"/>
      <c r="D36" s="60"/>
      <c r="E36" s="59"/>
      <c r="F36" s="1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0" t="s">
        <v>46</v>
      </c>
      <c r="B37" s="42">
        <v>3000.0</v>
      </c>
      <c r="C37" s="3"/>
      <c r="D37" s="56"/>
      <c r="E37" s="57"/>
      <c r="F37" s="1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0" t="s">
        <v>47</v>
      </c>
      <c r="B38" s="42">
        <v>5000.0</v>
      </c>
      <c r="C38" s="3"/>
      <c r="D38" s="61"/>
      <c r="E38" s="6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2"/>
      <c r="B39" s="63"/>
      <c r="C39" s="3"/>
      <c r="D39" s="61"/>
      <c r="E39" s="6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2"/>
      <c r="B40" s="63"/>
      <c r="C40" s="3"/>
      <c r="D40" s="61"/>
      <c r="E40" s="6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64"/>
      <c r="C41" s="3"/>
      <c r="D41" s="61"/>
      <c r="E41" s="6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65"/>
      <c r="C42" s="3"/>
      <c r="D42" s="61"/>
      <c r="E42" s="6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61"/>
      <c r="E43" s="6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61"/>
      <c r="E44" s="6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61"/>
      <c r="E45" s="6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61"/>
      <c r="E46" s="6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61"/>
      <c r="E47" s="6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61"/>
      <c r="E48" s="6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61"/>
      <c r="E49" s="6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61"/>
      <c r="E50" s="6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61"/>
      <c r="E51" s="6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61"/>
      <c r="E52" s="6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61"/>
      <c r="E53" s="6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61"/>
      <c r="E54" s="6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61"/>
      <c r="E55" s="6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61"/>
      <c r="E56" s="6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61"/>
      <c r="E57" s="6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61"/>
      <c r="E58" s="6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61"/>
      <c r="E59" s="6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61"/>
      <c r="E60" s="6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61"/>
      <c r="E61" s="6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61"/>
      <c r="E62" s="6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61"/>
      <c r="E63" s="6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61"/>
      <c r="E64" s="6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61"/>
      <c r="E65" s="6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61"/>
      <c r="E66" s="6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61"/>
      <c r="E67" s="6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61"/>
      <c r="E68" s="6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61"/>
      <c r="E69" s="6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61"/>
      <c r="E70" s="6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61"/>
      <c r="E71" s="6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61"/>
      <c r="E72" s="6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61"/>
      <c r="E73" s="6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61"/>
      <c r="E74" s="6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61"/>
      <c r="E75" s="6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61"/>
      <c r="E76" s="6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61"/>
      <c r="E77" s="6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61"/>
      <c r="E78" s="6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61"/>
      <c r="E79" s="6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61"/>
      <c r="E80" s="6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61"/>
      <c r="E81" s="6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61"/>
      <c r="E82" s="6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61"/>
      <c r="E83" s="6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61"/>
      <c r="E84" s="6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61"/>
      <c r="E85" s="6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61"/>
      <c r="E86" s="6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61"/>
      <c r="E87" s="6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61"/>
      <c r="E88" s="6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61"/>
      <c r="E89" s="6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61"/>
      <c r="E90" s="6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61"/>
      <c r="E91" s="6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61"/>
      <c r="E92" s="6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61"/>
      <c r="E93" s="6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61"/>
      <c r="E94" s="6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61"/>
      <c r="E95" s="6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61"/>
      <c r="E96" s="6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61"/>
      <c r="E97" s="6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61"/>
      <c r="E98" s="6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61"/>
      <c r="E99" s="6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61"/>
      <c r="E100" s="6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61"/>
      <c r="E101" s="6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61"/>
      <c r="E102" s="6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61"/>
      <c r="E103" s="6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61"/>
      <c r="E104" s="6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61"/>
      <c r="E105" s="6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61"/>
      <c r="E106" s="6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61"/>
      <c r="E107" s="6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61"/>
      <c r="E108" s="6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61"/>
      <c r="E109" s="6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61"/>
      <c r="E110" s="6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61"/>
      <c r="E111" s="6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61"/>
      <c r="E112" s="6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61"/>
      <c r="E113" s="6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61"/>
      <c r="E114" s="6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61"/>
      <c r="E115" s="6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61"/>
      <c r="E116" s="6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61"/>
      <c r="E117" s="6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61"/>
      <c r="E118" s="6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61"/>
      <c r="E119" s="6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61"/>
      <c r="E120" s="6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61"/>
      <c r="E121" s="6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61"/>
      <c r="E122" s="6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61"/>
      <c r="E123" s="6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61"/>
      <c r="E124" s="6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61"/>
      <c r="E125" s="6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61"/>
      <c r="E126" s="6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61"/>
      <c r="E127" s="6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61"/>
      <c r="E128" s="6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61"/>
      <c r="E129" s="6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61"/>
      <c r="E130" s="6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61"/>
      <c r="E131" s="6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61"/>
      <c r="E132" s="6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61"/>
      <c r="E133" s="6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61"/>
      <c r="E134" s="6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61"/>
      <c r="E135" s="6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61"/>
      <c r="E136" s="6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61"/>
      <c r="E137" s="6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61"/>
      <c r="E138" s="6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61"/>
      <c r="E139" s="6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61"/>
      <c r="E140" s="6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61"/>
      <c r="E141" s="6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61"/>
      <c r="E142" s="6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61"/>
      <c r="E143" s="6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61"/>
      <c r="E144" s="6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61"/>
      <c r="E145" s="6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61"/>
      <c r="E146" s="6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61"/>
      <c r="E147" s="6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61"/>
      <c r="E148" s="6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61"/>
      <c r="E149" s="6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61"/>
      <c r="E150" s="6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61"/>
      <c r="E151" s="6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61"/>
      <c r="E152" s="6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61"/>
      <c r="E153" s="6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61"/>
      <c r="E154" s="6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61"/>
      <c r="E155" s="6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61"/>
      <c r="E156" s="6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61"/>
      <c r="E157" s="6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61"/>
      <c r="E158" s="6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61"/>
      <c r="E159" s="6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61"/>
      <c r="E160" s="6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61"/>
      <c r="E161" s="6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61"/>
      <c r="E162" s="6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61"/>
      <c r="E163" s="6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61"/>
      <c r="E164" s="6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61"/>
      <c r="E165" s="6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61"/>
      <c r="E166" s="6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61"/>
      <c r="E167" s="6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61"/>
      <c r="E168" s="6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61"/>
      <c r="E169" s="6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61"/>
      <c r="E170" s="6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61"/>
      <c r="E171" s="6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61"/>
      <c r="E172" s="6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61"/>
      <c r="E173" s="6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61"/>
      <c r="E174" s="6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61"/>
      <c r="E175" s="6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61"/>
      <c r="E176" s="6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61"/>
      <c r="E177" s="6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61"/>
      <c r="E178" s="6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61"/>
      <c r="E179" s="6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61"/>
      <c r="E180" s="6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61"/>
      <c r="E181" s="6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61"/>
      <c r="E182" s="6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61"/>
      <c r="E183" s="6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61"/>
      <c r="E184" s="6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61"/>
      <c r="E185" s="6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61"/>
      <c r="E186" s="6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61"/>
      <c r="E187" s="6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61"/>
      <c r="E188" s="6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61"/>
      <c r="E189" s="6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61"/>
      <c r="E190" s="6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61"/>
      <c r="E191" s="6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61"/>
      <c r="E192" s="6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61"/>
      <c r="E193" s="6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61"/>
      <c r="E194" s="6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61"/>
      <c r="E195" s="6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61"/>
      <c r="E196" s="6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61"/>
      <c r="E197" s="6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61"/>
      <c r="E198" s="6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61"/>
      <c r="E199" s="6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61"/>
      <c r="E200" s="6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61"/>
      <c r="E201" s="6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61"/>
      <c r="E202" s="6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61"/>
      <c r="E203" s="6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61"/>
      <c r="E204" s="6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61"/>
      <c r="E205" s="6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61"/>
      <c r="E206" s="6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61"/>
      <c r="E207" s="6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61"/>
      <c r="E208" s="6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61"/>
      <c r="E209" s="6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61"/>
      <c r="E210" s="6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61"/>
      <c r="E211" s="6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61"/>
      <c r="E212" s="6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61"/>
      <c r="E213" s="6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61"/>
      <c r="E214" s="6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61"/>
      <c r="E215" s="6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61"/>
      <c r="E216" s="6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61"/>
      <c r="E217" s="6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61"/>
      <c r="E218" s="6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61"/>
      <c r="E219" s="6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61"/>
      <c r="E220" s="6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61"/>
      <c r="E221" s="6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61"/>
      <c r="E222" s="6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61"/>
      <c r="E223" s="6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61"/>
      <c r="E224" s="6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61"/>
      <c r="E225" s="6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61"/>
      <c r="E226" s="6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61"/>
      <c r="E227" s="6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61"/>
      <c r="E228" s="6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61"/>
      <c r="E229" s="6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61"/>
      <c r="E230" s="6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61"/>
      <c r="E231" s="6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61"/>
      <c r="E232" s="6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61"/>
      <c r="E233" s="6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61"/>
      <c r="E234" s="6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61"/>
      <c r="E235" s="6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61"/>
      <c r="E236" s="6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61"/>
      <c r="E237" s="6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61"/>
      <c r="E238" s="6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61"/>
      <c r="E239" s="6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61"/>
      <c r="E240" s="6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61"/>
      <c r="E241" s="6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61"/>
      <c r="E242" s="6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61"/>
      <c r="E243" s="6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61"/>
      <c r="E244" s="6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61"/>
      <c r="E245" s="6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6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6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6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6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6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6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6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6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6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6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6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6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6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6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6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6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6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6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6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6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6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6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6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6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6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6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6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6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6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6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6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6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6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6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6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6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6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6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6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6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6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6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6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6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6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6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6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6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6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6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6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6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6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6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6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6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6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6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6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6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6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6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6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6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6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6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6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6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6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6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6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6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6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6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6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6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6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6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6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6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6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6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6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6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6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6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6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6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6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6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6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6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6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6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6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6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6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6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6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6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6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6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6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6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6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6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6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6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6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6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6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6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6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6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6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6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6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6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6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6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6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6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6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6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6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6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6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6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6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6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6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6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6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6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6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6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6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6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6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6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6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6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6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6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6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6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6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6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6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6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6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6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6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6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6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6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6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6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6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6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6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6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6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6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6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6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6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6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6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6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6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6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6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6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6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6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6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6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6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6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6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6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6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6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6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6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6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6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6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6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6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6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6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6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6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6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6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6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6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6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6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6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6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6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6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6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6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6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6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6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6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6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6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6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6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6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6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6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6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6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6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6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6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6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6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6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6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6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6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6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6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6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6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6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6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6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6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6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6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6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6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6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6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6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6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6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6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6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6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6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6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6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6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6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6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6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6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6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6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6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6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6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6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6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6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6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6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6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6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6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6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6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6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6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6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6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6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6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6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6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6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6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6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6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6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6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6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6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6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6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6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6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6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6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6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6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6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6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6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6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6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6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6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6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6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6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6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6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6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6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6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6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6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6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6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6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6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6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6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6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6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6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6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6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6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6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6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6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6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6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6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6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6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6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6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6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6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6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6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6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6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6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6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6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6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6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6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6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6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6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6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6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6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6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6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6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6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6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6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6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6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6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6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6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6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6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6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6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6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6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6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6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6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6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6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6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6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6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6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6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6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6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6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6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6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6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6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6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6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6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6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6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6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6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6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6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6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6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6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6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6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6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6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6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6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6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6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6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6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6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6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6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6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6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6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6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6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6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6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6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6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6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6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6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6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6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6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6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6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6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6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6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6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6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6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6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6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6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6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6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6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6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6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6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6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6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6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6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6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6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6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6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6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6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6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6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6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6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6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6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6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6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6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6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6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6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6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6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6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6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6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6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6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6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6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6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6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6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6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6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6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6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6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6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6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6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6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6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6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6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6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6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6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6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6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6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6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6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6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6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6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6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6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6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6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6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6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6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6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6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6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6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6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6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6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6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6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6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6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6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6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6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6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6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6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6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6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6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6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6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6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6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6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6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6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6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6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6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6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6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6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6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6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6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6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6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6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6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6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6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6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6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6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6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6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6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6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6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6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6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6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6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6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6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6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6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6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6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6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6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6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6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6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6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6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6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6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6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6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6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6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6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6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6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6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6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6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6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6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6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6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6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6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6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6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6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6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6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6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6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6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6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6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6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6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6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6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6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6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6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6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6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6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6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6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6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6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6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6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6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6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6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6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6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6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6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6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6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6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6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6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6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6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6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6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6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6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6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6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6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6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6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6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6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6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6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6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6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6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6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6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6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6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6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6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6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6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6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6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6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6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6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6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6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6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6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6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6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6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6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6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6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6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6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6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6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6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6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6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6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6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6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6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6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6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6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6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6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6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6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6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6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6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6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6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6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6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6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6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6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6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6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6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6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6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6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6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6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6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6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6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6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6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6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6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6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6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6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6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6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6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6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6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6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6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6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6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6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6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6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6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6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6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6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6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6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6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6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6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6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6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6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C988" s="3"/>
      <c r="D988" s="3"/>
      <c r="E988" s="6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C989" s="3"/>
      <c r="D989" s="3"/>
      <c r="E989" s="6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C990" s="3"/>
      <c r="D990" s="3"/>
      <c r="E990" s="6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C991" s="3"/>
      <c r="D991" s="3"/>
      <c r="E991" s="6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3">
    <mergeCell ref="A2:B2"/>
    <mergeCell ref="A8:B8"/>
    <mergeCell ref="A33:B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26.38"/>
  </cols>
  <sheetData>
    <row r="1">
      <c r="A1" s="24" t="s">
        <v>48</v>
      </c>
    </row>
    <row r="2">
      <c r="A2" s="8" t="s">
        <v>1</v>
      </c>
      <c r="B2" s="9"/>
    </row>
    <row r="3">
      <c r="A3" s="15" t="s">
        <v>49</v>
      </c>
      <c r="B3" s="66">
        <v>6000.0</v>
      </c>
    </row>
    <row r="4">
      <c r="A4" s="15" t="s">
        <v>50</v>
      </c>
      <c r="B4" s="66">
        <v>15000.0</v>
      </c>
    </row>
    <row r="5">
      <c r="A5" s="22" t="s">
        <v>51</v>
      </c>
      <c r="B5" s="67">
        <v>33664.41</v>
      </c>
    </row>
    <row r="6">
      <c r="A6" s="27" t="s">
        <v>52</v>
      </c>
      <c r="B6" s="68">
        <v>11700.0</v>
      </c>
    </row>
    <row r="7">
      <c r="A7" s="27" t="s">
        <v>53</v>
      </c>
      <c r="B7" s="69">
        <v>405.0</v>
      </c>
      <c r="C7" s="24" t="s">
        <v>54</v>
      </c>
    </row>
    <row r="8">
      <c r="A8" s="15"/>
      <c r="B8" s="70"/>
    </row>
    <row r="9">
      <c r="A9" s="15" t="s">
        <v>55</v>
      </c>
      <c r="B9" s="70">
        <f>SUM(B3:B7)</f>
        <v>66769.41</v>
      </c>
    </row>
    <row r="10">
      <c r="A10" s="71"/>
      <c r="B10" s="71"/>
    </row>
    <row r="11">
      <c r="A11" s="35" t="s">
        <v>16</v>
      </c>
      <c r="B11" s="9"/>
    </row>
    <row r="12">
      <c r="A12" s="72" t="s">
        <v>56</v>
      </c>
      <c r="B12" s="73">
        <v>1195.0</v>
      </c>
    </row>
    <row r="13">
      <c r="A13" s="72" t="s">
        <v>57</v>
      </c>
      <c r="B13" s="73">
        <v>1512.0</v>
      </c>
    </row>
    <row r="14">
      <c r="A14" s="72" t="s">
        <v>58</v>
      </c>
      <c r="B14" s="74">
        <v>16722.4</v>
      </c>
    </row>
    <row r="15">
      <c r="A15" s="72" t="s">
        <v>59</v>
      </c>
      <c r="B15" s="74">
        <v>790.75</v>
      </c>
    </row>
    <row r="16">
      <c r="A16" s="75" t="s">
        <v>60</v>
      </c>
      <c r="B16" s="74">
        <v>165.0</v>
      </c>
    </row>
    <row r="17">
      <c r="A17" s="72" t="s">
        <v>61</v>
      </c>
      <c r="B17" s="74">
        <v>680.8</v>
      </c>
      <c r="C17" s="3"/>
    </row>
    <row r="18">
      <c r="A18" s="76" t="s">
        <v>62</v>
      </c>
      <c r="B18" s="77">
        <v>99.5</v>
      </c>
      <c r="C18" s="3"/>
    </row>
    <row r="19">
      <c r="A19" s="76" t="s">
        <v>63</v>
      </c>
      <c r="B19" s="77">
        <v>700.0</v>
      </c>
      <c r="C19" s="26" t="s">
        <v>64</v>
      </c>
    </row>
    <row r="20">
      <c r="A20" s="76" t="s">
        <v>65</v>
      </c>
      <c r="B20" s="77">
        <v>1050.0</v>
      </c>
      <c r="C20" s="26" t="s">
        <v>64</v>
      </c>
    </row>
    <row r="21">
      <c r="A21" s="72" t="s">
        <v>66</v>
      </c>
      <c r="B21" s="77">
        <v>266.35</v>
      </c>
      <c r="C21" s="3"/>
    </row>
    <row r="22">
      <c r="A22" s="76" t="s">
        <v>67</v>
      </c>
      <c r="B22" s="77">
        <v>10872.0</v>
      </c>
      <c r="C22" s="26" t="s">
        <v>64</v>
      </c>
    </row>
    <row r="23">
      <c r="A23" s="72" t="s">
        <v>68</v>
      </c>
      <c r="B23" s="73">
        <v>508.01</v>
      </c>
      <c r="C23" s="3"/>
    </row>
    <row r="24">
      <c r="A24" s="72" t="s">
        <v>69</v>
      </c>
      <c r="B24" s="73">
        <v>83.34</v>
      </c>
      <c r="C24" s="3"/>
    </row>
    <row r="25">
      <c r="A25" s="75" t="s">
        <v>70</v>
      </c>
      <c r="B25" s="73">
        <v>199.5</v>
      </c>
      <c r="C25" s="3"/>
    </row>
    <row r="26">
      <c r="A26" s="75" t="s">
        <v>71</v>
      </c>
      <c r="B26" s="73">
        <v>236.97</v>
      </c>
      <c r="C26" s="3"/>
    </row>
    <row r="27">
      <c r="A27" s="72" t="s">
        <v>72</v>
      </c>
      <c r="B27" s="73">
        <f>17663.09-312.75</f>
        <v>17350.34</v>
      </c>
      <c r="C27" s="26"/>
    </row>
    <row r="28">
      <c r="A28" s="72"/>
      <c r="C28" s="26"/>
    </row>
    <row r="29">
      <c r="A29" s="72" t="s">
        <v>73</v>
      </c>
      <c r="B29" s="73">
        <v>250.0</v>
      </c>
    </row>
    <row r="30">
      <c r="A30" s="72" t="s">
        <v>74</v>
      </c>
      <c r="B30" s="73">
        <v>250.0</v>
      </c>
    </row>
    <row r="33">
      <c r="A33" s="52" t="s">
        <v>40</v>
      </c>
      <c r="B33" s="78">
        <f>SUM(B12:B32)</f>
        <v>52931.96</v>
      </c>
    </row>
    <row r="34">
      <c r="A34" s="79" t="s">
        <v>41</v>
      </c>
      <c r="B34" s="78">
        <f>B9-sum(B12:B30)</f>
        <v>13837.45</v>
      </c>
    </row>
  </sheetData>
  <mergeCells count="2">
    <mergeCell ref="A2:B2"/>
    <mergeCell ref="A11:B11"/>
  </mergeCells>
  <drawing r:id="rId1"/>
</worksheet>
</file>