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1">
      <text>
        <t xml:space="preserve">Kan ikke finde kvittering
	-Jakob Jensen</t>
      </text>
    </comment>
    <comment authorId="0" ref="D40">
      <text>
        <t xml:space="preserve">Dette var en holdning af penge, og har derfor ikke et bilag
	-Jakob Jensen</t>
      </text>
    </comment>
    <comment authorId="0" ref="J42">
      <text>
        <t xml:space="preserve">Afhænger af bestyrelsesposten
	-Jakob Jensen</t>
      </text>
    </comment>
    <comment authorId="0" ref="K6">
      <text>
        <t xml:space="preserve">indtægter-udgifter
	-Jakob Jensen</t>
      </text>
    </comment>
    <comment authorId="0" ref="J6">
      <text>
        <t xml:space="preserve">Startbeløb-udgifter+indtægter
	-Jakob Jensen</t>
      </text>
    </comment>
    <comment authorId="0" ref="I6">
      <text>
        <t xml:space="preserve">Indsæt start beløb
	-Jakob Jensen</t>
      </text>
    </comment>
  </commentList>
</comments>
</file>

<file path=xl/sharedStrings.xml><?xml version="1.0" encoding="utf-8"?>
<sst xmlns="http://schemas.openxmlformats.org/spreadsheetml/2006/main" count="226" uniqueCount="127">
  <si>
    <t>Index</t>
  </si>
  <si>
    <t>Dato</t>
  </si>
  <si>
    <t>Indtægter</t>
  </si>
  <si>
    <t>Sponsor</t>
  </si>
  <si>
    <t>Balance</t>
  </si>
  <si>
    <t>Primo</t>
  </si>
  <si>
    <t>Ultimo</t>
  </si>
  <si>
    <t>Ændring</t>
  </si>
  <si>
    <t>Note</t>
  </si>
  <si>
    <t xml:space="preserve">Tilskud </t>
  </si>
  <si>
    <t>Connect.it</t>
  </si>
  <si>
    <t>Institut for datalogi</t>
  </si>
  <si>
    <t>Tilskud fra Valg</t>
  </si>
  <si>
    <t>AAU Valg</t>
  </si>
  <si>
    <t>AKTIVER</t>
  </si>
  <si>
    <t>Bestyrelsesposten 2022</t>
  </si>
  <si>
    <t>Bankbalance</t>
  </si>
  <si>
    <t xml:space="preserve">Salg </t>
  </si>
  <si>
    <t>Falke Brætspilsaften</t>
  </si>
  <si>
    <t>Falke Bjerremose</t>
  </si>
  <si>
    <t>Total aktiver</t>
  </si>
  <si>
    <t>Placeholder</t>
  </si>
  <si>
    <t>xx</t>
  </si>
  <si>
    <t xml:space="preserve">          </t>
  </si>
  <si>
    <t>Godtgørelse</t>
  </si>
  <si>
    <t>Faktura Holdning</t>
  </si>
  <si>
    <t>Supercomputer klubben</t>
  </si>
  <si>
    <t>Sponsorater</t>
  </si>
  <si>
    <t>X</t>
  </si>
  <si>
    <t>Holdning af penge</t>
  </si>
  <si>
    <t>IDA SW København</t>
  </si>
  <si>
    <t>Renter</t>
  </si>
  <si>
    <t>Spar Nord</t>
  </si>
  <si>
    <t>Bruttofortjeneste</t>
  </si>
  <si>
    <t>Realiserede udgifter</t>
  </si>
  <si>
    <t>Kategori</t>
  </si>
  <si>
    <t>Udlægger</t>
  </si>
  <si>
    <t>Mad/ snacks</t>
  </si>
  <si>
    <t>Pizza til generelforamling</t>
  </si>
  <si>
    <t>Pizza</t>
  </si>
  <si>
    <t>ADSL</t>
  </si>
  <si>
    <t>Egen begivenhed</t>
  </si>
  <si>
    <t>SuperCompKlub konto</t>
  </si>
  <si>
    <t>Andet</t>
  </si>
  <si>
    <t>Ting til de studerende</t>
  </si>
  <si>
    <t>Ikea Gavekort SW</t>
  </si>
  <si>
    <t>Andenparts begivenhed</t>
  </si>
  <si>
    <t>Christoffer Gamél</t>
  </si>
  <si>
    <t>Valgfinansiering</t>
  </si>
  <si>
    <t>Brætspil Aalborg</t>
  </si>
  <si>
    <t>Forkæling af bestyrelsen</t>
  </si>
  <si>
    <t>Brætspil København</t>
  </si>
  <si>
    <t>Andenparts</t>
  </si>
  <si>
    <t>Snacks brætspilsaften Aalborg</t>
  </si>
  <si>
    <t>Egen begivenhed mad</t>
  </si>
  <si>
    <t>Nikolaj Rossander</t>
  </si>
  <si>
    <t>Sandwich Brætspilsaften Aalborg</t>
  </si>
  <si>
    <t>Gebyrer</t>
  </si>
  <si>
    <t>SW Aalborg Studiestart</t>
  </si>
  <si>
    <t>Studiestart</t>
  </si>
  <si>
    <t>SW Studiestart</t>
  </si>
  <si>
    <t>Flan Crew Trøjer</t>
  </si>
  <si>
    <t>F-klubben</t>
  </si>
  <si>
    <t>Facking Tilskud</t>
  </si>
  <si>
    <t>Ida penge København SW</t>
  </si>
  <si>
    <t>Freja Lüders</t>
  </si>
  <si>
    <t>SW Kbh Julefrokost</t>
  </si>
  <si>
    <t>Fjulefrokost</t>
  </si>
  <si>
    <t>F-Klubben</t>
  </si>
  <si>
    <t>Servietter kage</t>
  </si>
  <si>
    <t>Brætspilsaften November</t>
  </si>
  <si>
    <t>Valgkage</t>
  </si>
  <si>
    <t>Brætspilsaften November Snacks</t>
  </si>
  <si>
    <t>ASCK Pizza aften</t>
  </si>
  <si>
    <t>ASCK</t>
  </si>
  <si>
    <t>Bestyrelsesmiddag</t>
  </si>
  <si>
    <t>Pebernødder jul</t>
  </si>
  <si>
    <t>Fryseposer til julesmåkgaer</t>
  </si>
  <si>
    <t>Julesmåkager del 1</t>
  </si>
  <si>
    <t>Alexander Moldt</t>
  </si>
  <si>
    <t>Julemsåkager del 2</t>
  </si>
  <si>
    <t>DVML Julefrokost</t>
  </si>
  <si>
    <t>Sandra Søborg</t>
  </si>
  <si>
    <t>Semester start snacks</t>
  </si>
  <si>
    <t>Tutortrøjer</t>
  </si>
  <si>
    <t>ting til de studerende</t>
  </si>
  <si>
    <t>FixD</t>
  </si>
  <si>
    <t>Elkedler Kbh</t>
  </si>
  <si>
    <t>Drikkevarer Cph Filmaften</t>
  </si>
  <si>
    <t>Frederik Lauridsen</t>
  </si>
  <si>
    <t>Pizza Cph Filmaften</t>
  </si>
  <si>
    <t>egen begivenhed mad</t>
  </si>
  <si>
    <t xml:space="preserve">Jakob Topholt </t>
  </si>
  <si>
    <t>Brætspilsaften Marts Snacks</t>
  </si>
  <si>
    <t>IxD studiestart hyttetyr</t>
  </si>
  <si>
    <t>IxD Studiestart</t>
  </si>
  <si>
    <t>Snacks Brætspilsaften April</t>
  </si>
  <si>
    <t>Pizza Brætspilsaften April</t>
  </si>
  <si>
    <t>Dpop Snacks</t>
  </si>
  <si>
    <t>Facking</t>
  </si>
  <si>
    <t>CEGO Fejl</t>
  </si>
  <si>
    <t>CEGO</t>
  </si>
  <si>
    <t>Domæne</t>
  </si>
  <si>
    <t>Kbh Studiestart</t>
  </si>
  <si>
    <t>Mohammed Al-Hemeri</t>
  </si>
  <si>
    <t>Ixd Studiestart</t>
  </si>
  <si>
    <t>DVML studiestart</t>
  </si>
  <si>
    <t>Mathilde Stouby Andersen</t>
  </si>
  <si>
    <t>G1</t>
  </si>
  <si>
    <t xml:space="preserve">Overført 2600349603 </t>
  </si>
  <si>
    <t>G2</t>
  </si>
  <si>
    <t>Gebyr</t>
  </si>
  <si>
    <t>G3</t>
  </si>
  <si>
    <t xml:space="preserve">Kontogebyr </t>
  </si>
  <si>
    <t>G4</t>
  </si>
  <si>
    <t xml:space="preserve">Gebyr ovf stand </t>
  </si>
  <si>
    <t>G5</t>
  </si>
  <si>
    <t>G6</t>
  </si>
  <si>
    <t>G7</t>
  </si>
  <si>
    <t>Netbank abonnoment</t>
  </si>
  <si>
    <t>Gebyrere</t>
  </si>
  <si>
    <t>G8</t>
  </si>
  <si>
    <t>G9</t>
  </si>
  <si>
    <t>27/06/0204</t>
  </si>
  <si>
    <t>G10</t>
  </si>
  <si>
    <t>G11</t>
  </si>
  <si>
    <t>Udgiftstotal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</si>
</sst>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kr-406]\ #,##0.00"/>
    <numFmt numFmtId="166" formatCode="_-[$kr-406]* #,##0.00_-;_-[$kr-406]* \-#,##0.00_-;_-[$kr-406]* &quot;-&quot;??_-;_-@"/>
    <numFmt numFmtId="167" formatCode="dd/mm/yyyy"/>
  </numFmts>
  <fonts count="15">
    <font>
      <sz val="10.0"/>
      <color rgb="FF000000"/>
      <name val="Arial"/>
      <scheme val="minor"/>
    </font>
    <font>
      <color theme="1"/>
      <name val="Open Sans"/>
    </font>
    <font>
      <b/>
      <sz val="12.0"/>
      <color theme="1"/>
      <name val="Open Sans"/>
    </font>
    <font/>
    <font>
      <u/>
      <color rgb="FF0000FF"/>
      <name val="Open Sans"/>
    </font>
    <font>
      <color theme="1"/>
      <name val="Arial"/>
      <scheme val="minor"/>
    </font>
    <font>
      <b/>
      <color theme="1"/>
      <name val="Open Sans"/>
    </font>
    <font>
      <b/>
      <sz val="15.0"/>
      <color theme="1"/>
      <name val="Open Sans"/>
    </font>
    <font>
      <b/>
      <color theme="1"/>
      <name val="Arial"/>
    </font>
    <font>
      <sz val="10.0"/>
      <color theme="1"/>
      <name val="Open Sans"/>
    </font>
    <font>
      <color theme="1"/>
      <name val="Arial"/>
    </font>
    <font>
      <sz val="9.0"/>
      <color theme="1"/>
      <name val="&quot;Google Sans Mono&quot;"/>
    </font>
    <font>
      <sz val="10.0"/>
      <color rgb="FF1F1F1F"/>
      <name val="Open Sans"/>
    </font>
    <font>
      <sz val="10.0"/>
      <color rgb="FF000000"/>
      <name val="Open Sans"/>
    </font>
    <font>
      <sz val="9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EEDEC"/>
        <bgColor rgb="FFEEEDEC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vertical="bottom"/>
    </xf>
    <xf borderId="2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2" fillId="2" fontId="1" numFmtId="165" xfId="0" applyAlignment="1" applyBorder="1" applyFont="1" applyNumberFormat="1">
      <alignment vertical="bottom"/>
    </xf>
    <xf borderId="2" fillId="0" fontId="1" numFmtId="165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165" xfId="0" applyAlignment="1" applyFill="1" applyFont="1" applyNumberFormat="1">
      <alignment vertical="bottom"/>
    </xf>
    <xf borderId="0" fillId="4" fontId="1" numFmtId="0" xfId="0" applyAlignment="1" applyFont="1">
      <alignment vertical="bottom"/>
    </xf>
    <xf borderId="1" fillId="2" fontId="2" numFmtId="3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readingOrder="0" vertical="bottom"/>
    </xf>
    <xf borderId="3" fillId="2" fontId="2" numFmtId="0" xfId="0" applyAlignment="1" applyBorder="1" applyFont="1">
      <alignment vertical="bottom"/>
    </xf>
    <xf borderId="2" fillId="0" fontId="3" numFmtId="0" xfId="0" applyBorder="1" applyFont="1"/>
    <xf borderId="1" fillId="0" fontId="1" numFmtId="0" xfId="0" applyAlignment="1" applyBorder="1" applyFont="1">
      <alignment vertical="bottom"/>
    </xf>
    <xf borderId="0" fillId="0" fontId="1" numFmtId="0" xfId="0" applyFont="1"/>
    <xf borderId="1" fillId="5" fontId="1" numFmtId="3" xfId="0" applyAlignment="1" applyBorder="1" applyFill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1" fillId="5" fontId="1" numFmtId="166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1" fillId="5" fontId="1" numFmtId="3" xfId="0" applyAlignment="1" applyBorder="1" applyFont="1" applyNumberFormat="1">
      <alignment readingOrder="0" vertical="bottom"/>
    </xf>
    <xf borderId="1" fillId="5" fontId="4" numFmtId="0" xfId="0" applyAlignment="1" applyBorder="1" applyFont="1">
      <alignment readingOrder="0" vertical="bottom"/>
    </xf>
    <xf borderId="1" fillId="0" fontId="5" numFmtId="166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0" fillId="0" fontId="1" numFmtId="166" xfId="0" applyAlignment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readingOrder="0" vertical="bottom"/>
    </xf>
    <xf borderId="1" fillId="5" fontId="1" numFmtId="164" xfId="0" applyAlignment="1" applyBorder="1" applyFont="1" applyNumberFormat="1">
      <alignment readingOrder="0" vertical="bottom"/>
    </xf>
    <xf borderId="1" fillId="5" fontId="1" numFmtId="166" xfId="0" applyAlignment="1" applyBorder="1" applyFont="1" applyNumberFormat="1">
      <alignment readingOrder="0" vertical="bottom"/>
    </xf>
    <xf borderId="1" fillId="0" fontId="1" numFmtId="166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166" xfId="0" applyAlignment="1" applyFont="1" applyNumberFormat="1">
      <alignment horizontal="right" readingOrder="0" vertical="bottom"/>
    </xf>
    <xf borderId="1" fillId="4" fontId="1" numFmtId="3" xfId="0" applyAlignment="1" applyBorder="1" applyFont="1" applyNumberFormat="1">
      <alignment vertical="bottom"/>
    </xf>
    <xf borderId="1" fillId="4" fontId="1" numFmtId="164" xfId="0" applyAlignment="1" applyBorder="1" applyFont="1" applyNumberFormat="1">
      <alignment vertical="bottom"/>
    </xf>
    <xf borderId="1" fillId="4" fontId="1" numFmtId="166" xfId="0" applyAlignment="1" applyBorder="1" applyFont="1" applyNumberFormat="1">
      <alignment vertical="bottom"/>
    </xf>
    <xf borderId="0" fillId="4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6" numFmtId="166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/>
    </xf>
    <xf borderId="1" fillId="0" fontId="1" numFmtId="3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0" fillId="6" fontId="1" numFmtId="166" xfId="0" applyAlignment="1" applyFill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0" fontId="1" numFmtId="0" xfId="0" applyBorder="1" applyFont="1"/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4" fillId="0" fontId="1" numFmtId="3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166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7" fontId="7" numFmtId="3" xfId="0" applyAlignment="1" applyBorder="1" applyFill="1" applyFont="1" applyNumberFormat="1">
      <alignment vertical="bottom"/>
    </xf>
    <xf borderId="1" fillId="7" fontId="2" numFmtId="164" xfId="0" applyAlignment="1" applyBorder="1" applyFont="1" applyNumberFormat="1">
      <alignment readingOrder="0" vertical="bottom"/>
    </xf>
    <xf borderId="3" fillId="7" fontId="2" numFmtId="166" xfId="0" applyAlignment="1" applyBorder="1" applyFont="1" applyNumberFormat="1">
      <alignment readingOrder="0" vertical="bottom"/>
    </xf>
    <xf borderId="1" fillId="7" fontId="2" numFmtId="166" xfId="0" applyAlignment="1" applyBorder="1" applyFont="1" applyNumberFormat="1">
      <alignment readingOrder="0" vertical="bottom"/>
    </xf>
    <xf borderId="1" fillId="7" fontId="2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right" vertical="bottom"/>
    </xf>
    <xf borderId="1" fillId="0" fontId="9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9" numFmtId="166" xfId="0" applyAlignment="1" applyBorder="1" applyFont="1" applyNumberFormat="1">
      <alignment readingOrder="0" vertical="bottom"/>
    </xf>
    <xf borderId="1" fillId="0" fontId="9" numFmtId="166" xfId="0" applyAlignment="1" applyBorder="1" applyFont="1" applyNumberFormat="1">
      <alignment horizontal="left" readingOrder="0" vertical="bottom"/>
    </xf>
    <xf borderId="1" fillId="0" fontId="9" numFmtId="165" xfId="0" applyAlignment="1" applyBorder="1" applyFont="1" applyNumberFormat="1">
      <alignment horizontal="left" readingOrder="0" vertical="bottom"/>
    </xf>
    <xf borderId="1" fillId="0" fontId="9" numFmtId="0" xfId="0" applyAlignment="1" applyBorder="1" applyFont="1">
      <alignment horizontal="left" readingOrder="0" vertical="bottom"/>
    </xf>
    <xf borderId="1" fillId="0" fontId="10" numFmtId="0" xfId="0" applyAlignment="1" applyBorder="1" applyFont="1">
      <alignment vertical="bottom"/>
    </xf>
    <xf borderId="1" fillId="4" fontId="11" numFmtId="0" xfId="0" applyAlignment="1" applyBorder="1" applyFont="1">
      <alignment horizontal="right" vertical="bottom"/>
    </xf>
    <xf borderId="1" fillId="0" fontId="9" numFmtId="167" xfId="0" applyAlignment="1" applyBorder="1" applyFont="1" applyNumberFormat="1">
      <alignment readingOrder="0"/>
    </xf>
    <xf borderId="1" fillId="0" fontId="9" numFmtId="0" xfId="0" applyAlignment="1" applyBorder="1" applyFont="1">
      <alignment horizontal="left" readingOrder="0"/>
    </xf>
    <xf borderId="1" fillId="0" fontId="9" numFmtId="166" xfId="0" applyAlignment="1" applyBorder="1" applyFont="1" applyNumberFormat="1">
      <alignment horizontal="left" readingOrder="0"/>
    </xf>
    <xf borderId="1" fillId="0" fontId="10" numFmtId="0" xfId="0" applyAlignment="1" applyBorder="1" applyFont="1">
      <alignment horizontal="right" vertical="bottom"/>
    </xf>
    <xf borderId="1" fillId="0" fontId="9" numFmtId="164" xfId="0" applyAlignment="1" applyBorder="1" applyFont="1" applyNumberFormat="1">
      <alignment readingOrder="0" vertical="bottom"/>
    </xf>
    <xf borderId="1" fillId="0" fontId="10" numFmtId="0" xfId="0" applyAlignment="1" applyBorder="1" applyFont="1">
      <alignment horizontal="right" vertical="bottom"/>
    </xf>
    <xf borderId="0" fillId="0" fontId="1" numFmtId="166" xfId="0" applyAlignment="1" applyFont="1" applyNumberFormat="1">
      <alignment readingOrder="0" vertical="bottom"/>
    </xf>
    <xf borderId="1" fillId="0" fontId="10" numFmtId="0" xfId="0" applyAlignment="1" applyBorder="1" applyFont="1">
      <alignment vertical="bottom"/>
    </xf>
    <xf borderId="1" fillId="0" fontId="12" numFmtId="166" xfId="0" applyAlignment="1" applyBorder="1" applyFont="1" applyNumberFormat="1">
      <alignment horizontal="left" readingOrder="0" shrinkToFit="0" wrapText="0"/>
    </xf>
    <xf borderId="1" fillId="4" fontId="13" numFmtId="165" xfId="0" applyAlignment="1" applyBorder="1" applyFont="1" applyNumberFormat="1">
      <alignment horizontal="left" readingOrder="0"/>
    </xf>
    <xf borderId="1" fillId="4" fontId="11" numFmtId="0" xfId="0" applyAlignment="1" applyBorder="1" applyFont="1">
      <alignment horizontal="right" vertical="bottom"/>
    </xf>
    <xf borderId="1" fillId="4" fontId="14" numFmtId="0" xfId="0" applyBorder="1" applyFont="1"/>
    <xf borderId="5" fillId="0" fontId="9" numFmtId="3" xfId="0" applyAlignment="1" applyBorder="1" applyFont="1" applyNumberFormat="1">
      <alignment horizontal="right" readingOrder="0" vertical="bottom"/>
    </xf>
    <xf borderId="6" fillId="0" fontId="9" numFmtId="164" xfId="0" applyAlignment="1" applyBorder="1" applyFont="1" applyNumberFormat="1">
      <alignment readingOrder="0" vertical="bottom"/>
    </xf>
    <xf borderId="6" fillId="0" fontId="9" numFmtId="166" xfId="0" applyAlignment="1" applyBorder="1" applyFont="1" applyNumberFormat="1">
      <alignment readingOrder="0" vertical="bottom"/>
    </xf>
    <xf borderId="6" fillId="0" fontId="9" numFmtId="165" xfId="0" applyAlignment="1" applyBorder="1" applyFont="1" applyNumberFormat="1">
      <alignment horizontal="right" readingOrder="0" vertical="bottom"/>
    </xf>
    <xf borderId="6" fillId="0" fontId="9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9" numFmtId="0" xfId="0" applyAlignment="1" applyBorder="1" applyFont="1">
      <alignment vertical="bottom"/>
    </xf>
    <xf borderId="1" fillId="0" fontId="9" numFmtId="166" xfId="0" applyAlignment="1" applyBorder="1" applyFont="1" applyNumberForma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1" fillId="0" fontId="9" numFmtId="167" xfId="0" applyAlignment="1" applyBorder="1" applyFont="1" applyNumberFormat="1">
      <alignment readingOrder="0" vertical="bottom"/>
    </xf>
    <xf borderId="1" fillId="0" fontId="9" numFmtId="0" xfId="0" applyAlignment="1" applyBorder="1" applyFont="1">
      <alignment readingOrder="0"/>
    </xf>
    <xf borderId="7" fillId="0" fontId="9" numFmtId="166" xfId="0" applyAlignment="1" applyBorder="1" applyFont="1" applyNumberFormat="1">
      <alignment readingOrder="0" vertical="bottom"/>
    </xf>
    <xf borderId="5" fillId="0" fontId="3" numFmtId="0" xfId="0" applyBorder="1" applyFont="1"/>
    <xf borderId="8" fillId="0" fontId="9" numFmtId="166" xfId="0" applyAlignment="1" applyBorder="1" applyFont="1" applyNumberFormat="1">
      <alignment horizontal="right" readingOrder="0" vertical="bottom"/>
    </xf>
    <xf borderId="8" fillId="0" fontId="9" numFmtId="0" xfId="0" applyAlignment="1" applyBorder="1" applyFont="1">
      <alignment readingOrder="0" vertical="bottom"/>
    </xf>
    <xf borderId="0" fillId="4" fontId="13" numFmtId="166" xfId="0" applyAlignment="1" applyFont="1" applyNumberFormat="1">
      <alignment horizontal="left" readingOrder="0"/>
    </xf>
    <xf borderId="9" fillId="0" fontId="3" numFmtId="0" xfId="0" applyBorder="1" applyFont="1"/>
    <xf borderId="8" fillId="0" fontId="3" numFmtId="0" xfId="0" applyBorder="1" applyFont="1"/>
    <xf borderId="6" fillId="0" fontId="3" numFmtId="0" xfId="0" applyBorder="1" applyFont="1"/>
    <xf borderId="6" fillId="0" fontId="9" numFmtId="166" xfId="0" applyAlignment="1" applyBorder="1" applyFont="1" applyNumberFormat="1">
      <alignment horizontal="right" readingOrder="0" vertical="bottom"/>
    </xf>
    <xf borderId="6" fillId="0" fontId="9" numFmtId="164" xfId="0" applyAlignment="1" applyBorder="1" applyFont="1" applyNumberFormat="1">
      <alignment vertical="bottom"/>
    </xf>
    <xf borderId="1" fillId="0" fontId="9" numFmtId="166" xfId="0" applyAlignment="1" applyBorder="1" applyFont="1" applyNumberFormat="1">
      <alignment vertical="bottom"/>
    </xf>
    <xf borderId="6" fillId="0" fontId="9" numFmtId="166" xfId="0" applyAlignment="1" applyBorder="1" applyFont="1" applyNumberFormat="1">
      <alignment horizontal="right" vertical="bottom"/>
    </xf>
    <xf borderId="6" fillId="0" fontId="9" numFmtId="0" xfId="0" applyAlignment="1" applyBorder="1" applyFont="1">
      <alignment vertical="bottom"/>
    </xf>
    <xf borderId="5" fillId="8" fontId="9" numFmtId="3" xfId="0" applyAlignment="1" applyBorder="1" applyFill="1" applyFont="1" applyNumberFormat="1">
      <alignment horizontal="right" vertical="bottom"/>
    </xf>
    <xf borderId="6" fillId="8" fontId="9" numFmtId="164" xfId="0" applyAlignment="1" applyBorder="1" applyFont="1" applyNumberFormat="1">
      <alignment vertical="bottom"/>
    </xf>
    <xf borderId="1" fillId="8" fontId="9" numFmtId="166" xfId="0" applyAlignment="1" applyBorder="1" applyFont="1" applyNumberFormat="1">
      <alignment vertical="bottom"/>
    </xf>
    <xf borderId="6" fillId="8" fontId="9" numFmtId="166" xfId="0" applyAlignment="1" applyBorder="1" applyFont="1" applyNumberFormat="1">
      <alignment horizontal="right" vertical="bottom"/>
    </xf>
    <xf borderId="6" fillId="8" fontId="9" numFmtId="0" xfId="0" applyAlignment="1" applyBorder="1" applyFont="1">
      <alignment vertical="bottom"/>
    </xf>
    <xf borderId="1" fillId="0" fontId="9" numFmtId="166" xfId="0" applyAlignment="1" applyBorder="1" applyFont="1" applyNumberFormat="1">
      <alignment readingOrder="0"/>
    </xf>
    <xf borderId="1" fillId="4" fontId="9" numFmtId="3" xfId="0" applyAlignment="1" applyBorder="1" applyFont="1" applyNumberFormat="1">
      <alignment horizontal="right" readingOrder="0" vertical="bottom"/>
    </xf>
    <xf borderId="1" fillId="4" fontId="9" numFmtId="164" xfId="0" applyAlignment="1" applyBorder="1" applyFont="1" applyNumberFormat="1">
      <alignment readingOrder="0" vertical="bottom"/>
    </xf>
    <xf borderId="1" fillId="4" fontId="9" numFmtId="166" xfId="0" applyAlignment="1" applyBorder="1" applyFont="1" applyNumberFormat="1">
      <alignment readingOrder="0" vertical="bottom"/>
    </xf>
    <xf borderId="1" fillId="4" fontId="9" numFmtId="166" xfId="0" applyAlignment="1" applyBorder="1" applyFont="1" applyNumberFormat="1">
      <alignment horizontal="right" readingOrder="0" vertical="bottom"/>
    </xf>
    <xf borderId="1" fillId="4" fontId="9" numFmtId="3" xfId="0" applyAlignment="1" applyBorder="1" applyFont="1" applyNumberFormat="1">
      <alignment readingOrder="0" vertical="bottom"/>
    </xf>
    <xf borderId="1" fillId="4" fontId="9" numFmtId="167" xfId="0" applyAlignment="1" applyBorder="1" applyFont="1" applyNumberFormat="1">
      <alignment readingOrder="0" vertical="bottom"/>
    </xf>
    <xf borderId="0" fillId="0" fontId="9" numFmtId="0" xfId="0" applyAlignment="1" applyFont="1">
      <alignment readingOrder="0"/>
    </xf>
    <xf borderId="0" fillId="0" fontId="9" numFmtId="167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1" fillId="9" fontId="9" numFmtId="3" xfId="0" applyAlignment="1" applyBorder="1" applyFill="1" applyFont="1" applyNumberFormat="1">
      <alignment vertical="bottom"/>
    </xf>
    <xf borderId="1" fillId="9" fontId="9" numFmtId="164" xfId="0" applyAlignment="1" applyBorder="1" applyFont="1" applyNumberFormat="1">
      <alignment vertical="bottom"/>
    </xf>
    <xf borderId="1" fillId="9" fontId="9" numFmtId="166" xfId="0" applyAlignment="1" applyBorder="1" applyFont="1" applyNumberFormat="1">
      <alignment vertical="bottom"/>
    </xf>
    <xf borderId="1" fillId="9" fontId="9" numFmtId="166" xfId="0" applyAlignment="1" applyBorder="1" applyFont="1" applyNumberFormat="1">
      <alignment horizontal="right" vertical="bottom"/>
    </xf>
    <xf borderId="1" fillId="0" fontId="9" numFmtId="0" xfId="0" applyBorder="1" applyFont="1"/>
    <xf borderId="1" fillId="0" fontId="9" numFmtId="0" xfId="0" applyAlignment="1" applyBorder="1" applyFont="1">
      <alignment vertical="bottom"/>
    </xf>
    <xf borderId="0" fillId="0" fontId="5" numFmtId="3" xfId="0" applyFont="1" applyNumberFormat="1"/>
    <xf borderId="0" fillId="0" fontId="5" numFmtId="164" xfId="0" applyFont="1" applyNumberFormat="1"/>
    <xf borderId="0" fillId="0" fontId="10" numFmtId="0" xfId="0" applyAlignment="1" applyFont="1">
      <alignment vertical="bottom"/>
    </xf>
    <xf borderId="0" fillId="0" fontId="5" numFmtId="166" xfId="0" applyFont="1" applyNumberFormat="1"/>
    <xf borderId="0" fillId="0" fontId="5" numFmtId="165" xfId="0" applyFont="1" applyNumberFormat="1"/>
    <xf borderId="0" fillId="0" fontId="10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'Ark1'!$I$29:$I$37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37</xdr:row>
      <xdr:rowOff>161925</xdr:rowOff>
    </xdr:from>
    <xdr:ext cx="6219825" cy="38385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nnect.it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4" width="30.13"/>
    <col customWidth="1" min="5" max="5" width="19.88"/>
    <col customWidth="1" min="6" max="6" width="14.75"/>
    <col customWidth="1" min="7" max="7" width="5.38"/>
    <col customWidth="1" min="8" max="8" width="18.0"/>
    <col customWidth="1" min="9" max="9" width="13.13"/>
  </cols>
  <sheetData>
    <row r="1">
      <c r="A1" s="1"/>
      <c r="B1" s="2"/>
      <c r="C1" s="3"/>
      <c r="D1" s="4"/>
      <c r="E1" s="5"/>
      <c r="F1" s="6"/>
      <c r="G1" s="7"/>
      <c r="H1" s="8"/>
      <c r="I1" s="9"/>
      <c r="J1" s="10"/>
      <c r="K1" s="7"/>
      <c r="L1" s="7"/>
    </row>
    <row r="2">
      <c r="A2" s="11" t="s">
        <v>0</v>
      </c>
      <c r="B2" s="12" t="s">
        <v>1</v>
      </c>
      <c r="C2" s="13" t="s">
        <v>2</v>
      </c>
      <c r="D2" s="14"/>
      <c r="E2" s="15" t="s">
        <v>3</v>
      </c>
      <c r="F2" s="16"/>
      <c r="G2" s="7"/>
      <c r="H2" s="8" t="s">
        <v>4</v>
      </c>
      <c r="I2" s="9" t="s">
        <v>5</v>
      </c>
      <c r="J2" s="10" t="s">
        <v>6</v>
      </c>
      <c r="K2" s="7" t="s">
        <v>7</v>
      </c>
      <c r="L2" s="7" t="s">
        <v>8</v>
      </c>
    </row>
    <row r="3">
      <c r="A3" s="17"/>
      <c r="B3" s="18"/>
      <c r="C3" s="19" t="s">
        <v>9</v>
      </c>
      <c r="D3" s="20"/>
      <c r="E3" s="15"/>
      <c r="F3" s="16"/>
      <c r="G3" s="7"/>
      <c r="H3" s="10"/>
      <c r="I3" s="21"/>
      <c r="J3" s="10"/>
      <c r="K3" s="7"/>
      <c r="L3" s="7"/>
    </row>
    <row r="4">
      <c r="A4" s="22"/>
      <c r="B4" s="18"/>
      <c r="C4" s="23" t="s">
        <v>10</v>
      </c>
      <c r="D4" s="24">
        <v>16000.0</v>
      </c>
      <c r="E4" s="25" t="s">
        <v>11</v>
      </c>
      <c r="F4" s="16"/>
      <c r="G4" s="7"/>
      <c r="H4" s="10"/>
      <c r="I4" s="26"/>
      <c r="J4" s="10"/>
      <c r="K4" s="7"/>
      <c r="L4" s="7"/>
    </row>
    <row r="5">
      <c r="A5" s="17"/>
      <c r="B5" s="18"/>
      <c r="C5" s="19" t="s">
        <v>12</v>
      </c>
      <c r="D5" s="27">
        <v>42902.0</v>
      </c>
      <c r="E5" s="15" t="s">
        <v>13</v>
      </c>
      <c r="F5" s="16"/>
      <c r="G5" s="7"/>
      <c r="H5" s="10" t="s">
        <v>14</v>
      </c>
      <c r="I5" s="21"/>
      <c r="J5" s="10"/>
      <c r="K5" s="7"/>
      <c r="L5" s="7"/>
    </row>
    <row r="6">
      <c r="A6" s="22">
        <v>2.0</v>
      </c>
      <c r="B6" s="28">
        <v>45384.0</v>
      </c>
      <c r="C6" s="29" t="s">
        <v>15</v>
      </c>
      <c r="D6" s="30">
        <v>9172.0</v>
      </c>
      <c r="E6" s="31" t="s">
        <v>13</v>
      </c>
      <c r="F6" s="16"/>
      <c r="G6" s="7"/>
      <c r="H6" s="10" t="s">
        <v>16</v>
      </c>
      <c r="I6" s="32">
        <v>47796.04</v>
      </c>
      <c r="J6" s="26">
        <f>I6-D97+D26</f>
        <v>59910.26</v>
      </c>
      <c r="K6" s="26">
        <f>J6-I6</f>
        <v>12114.22</v>
      </c>
      <c r="L6" s="7"/>
    </row>
    <row r="7">
      <c r="A7" s="33"/>
      <c r="B7" s="34"/>
      <c r="C7" s="35"/>
      <c r="D7" s="20"/>
      <c r="E7" s="15"/>
      <c r="F7" s="16"/>
      <c r="G7" s="7"/>
      <c r="H7" s="7"/>
      <c r="I7" s="26"/>
      <c r="J7" s="26"/>
      <c r="K7" s="26"/>
      <c r="L7" s="7"/>
    </row>
    <row r="8">
      <c r="A8" s="17"/>
      <c r="B8" s="18"/>
      <c r="C8" s="19" t="s">
        <v>17</v>
      </c>
      <c r="D8" s="20"/>
      <c r="E8" s="15"/>
      <c r="F8" s="16"/>
      <c r="G8" s="7"/>
      <c r="H8" s="10"/>
      <c r="I8" s="36"/>
      <c r="J8" s="36"/>
      <c r="K8" s="37"/>
      <c r="L8" s="7"/>
    </row>
    <row r="9">
      <c r="A9" s="22">
        <v>1.0</v>
      </c>
      <c r="B9" s="28">
        <v>45260.0</v>
      </c>
      <c r="C9" s="29" t="s">
        <v>18</v>
      </c>
      <c r="D9" s="27">
        <v>100.0</v>
      </c>
      <c r="E9" s="31" t="s">
        <v>19</v>
      </c>
      <c r="F9" s="16"/>
      <c r="G9" s="7"/>
      <c r="H9" s="38" t="s">
        <v>20</v>
      </c>
      <c r="I9" s="39">
        <f t="shared" ref="I9:J9" si="1">SUM(I6:I7)</f>
        <v>47796.04</v>
      </c>
      <c r="J9" s="39">
        <f t="shared" si="1"/>
        <v>59910.26</v>
      </c>
      <c r="K9" s="40">
        <f>J9-I9</f>
        <v>12114.22</v>
      </c>
      <c r="L9" s="7"/>
    </row>
    <row r="10">
      <c r="A10" s="17"/>
      <c r="B10" s="18"/>
      <c r="C10" s="19" t="s">
        <v>21</v>
      </c>
      <c r="D10" s="41" t="s">
        <v>22</v>
      </c>
      <c r="E10" s="15"/>
      <c r="F10" s="42" t="s">
        <v>23</v>
      </c>
      <c r="G10" s="7"/>
      <c r="H10" s="10"/>
      <c r="I10" s="36"/>
      <c r="J10" s="36"/>
      <c r="K10" s="37"/>
      <c r="L10" s="7"/>
    </row>
    <row r="11">
      <c r="A11" s="17"/>
      <c r="B11" s="18"/>
      <c r="C11" s="19" t="s">
        <v>21</v>
      </c>
      <c r="D11" s="41" t="s">
        <v>22</v>
      </c>
      <c r="E11" s="15"/>
      <c r="F11" s="16"/>
      <c r="G11" s="7"/>
      <c r="H11" s="7"/>
      <c r="I11" s="37"/>
      <c r="J11" s="37"/>
      <c r="K11" s="37"/>
      <c r="L11" s="7"/>
    </row>
    <row r="12">
      <c r="A12" s="43"/>
      <c r="B12" s="44"/>
      <c r="C12" s="20"/>
      <c r="D12" s="20"/>
      <c r="E12" s="15"/>
      <c r="F12" s="16"/>
      <c r="G12" s="7"/>
      <c r="H12" s="7"/>
      <c r="I12" s="37"/>
      <c r="J12" s="26"/>
      <c r="K12" s="26"/>
      <c r="L12" s="7"/>
    </row>
    <row r="13">
      <c r="A13" s="43"/>
      <c r="B13" s="44"/>
      <c r="C13" s="20"/>
      <c r="D13" s="20"/>
      <c r="E13" s="15"/>
      <c r="F13" s="16"/>
      <c r="G13" s="7"/>
      <c r="H13" s="7"/>
      <c r="I13" s="45"/>
      <c r="J13" s="26"/>
      <c r="K13" s="26"/>
      <c r="L13" s="7"/>
    </row>
    <row r="14">
      <c r="A14" s="17"/>
      <c r="B14" s="18"/>
      <c r="C14" s="19" t="s">
        <v>24</v>
      </c>
      <c r="D14" s="20"/>
      <c r="E14" s="15"/>
      <c r="F14" s="16"/>
      <c r="G14" s="7"/>
      <c r="H14" s="7"/>
      <c r="I14" s="26"/>
      <c r="J14" s="45"/>
      <c r="K14" s="26"/>
      <c r="L14" s="7"/>
    </row>
    <row r="15">
      <c r="A15" s="22">
        <v>0.0</v>
      </c>
      <c r="B15" s="28">
        <v>45210.0</v>
      </c>
      <c r="C15" s="29" t="s">
        <v>25</v>
      </c>
      <c r="D15" s="27">
        <v>532.4</v>
      </c>
      <c r="E15" s="31" t="s">
        <v>26</v>
      </c>
      <c r="F15" s="16"/>
      <c r="G15" s="7"/>
      <c r="H15" s="7"/>
      <c r="I15" s="40"/>
      <c r="J15" s="40"/>
      <c r="K15" s="40"/>
      <c r="L15" s="7"/>
    </row>
    <row r="16">
      <c r="A16" s="17"/>
      <c r="B16" s="18"/>
      <c r="C16" s="19" t="s">
        <v>21</v>
      </c>
      <c r="D16" s="41" t="s">
        <v>22</v>
      </c>
      <c r="E16" s="15"/>
      <c r="F16" s="16"/>
      <c r="G16" s="7"/>
      <c r="H16" s="7"/>
      <c r="I16" s="7"/>
      <c r="J16" s="7"/>
      <c r="K16" s="7"/>
      <c r="L16" s="7"/>
    </row>
    <row r="17">
      <c r="A17" s="17"/>
      <c r="B17" s="18"/>
      <c r="C17" s="19" t="s">
        <v>21</v>
      </c>
      <c r="D17" s="41" t="s">
        <v>22</v>
      </c>
      <c r="E17" s="15"/>
      <c r="F17" s="16"/>
      <c r="G17" s="7"/>
      <c r="H17" s="7"/>
      <c r="I17" s="7"/>
      <c r="J17" s="7"/>
      <c r="K17" s="7"/>
      <c r="L17" s="7"/>
    </row>
    <row r="18">
      <c r="A18" s="43"/>
      <c r="B18" s="44"/>
      <c r="C18" s="20"/>
      <c r="D18" s="20"/>
      <c r="E18" s="15"/>
      <c r="F18" s="16"/>
      <c r="G18" s="7"/>
      <c r="H18" s="7"/>
      <c r="I18" s="7"/>
      <c r="J18" s="7"/>
      <c r="K18" s="7"/>
      <c r="L18" s="7"/>
    </row>
    <row r="19">
      <c r="A19" s="17"/>
      <c r="B19" s="18"/>
      <c r="C19" s="19" t="s">
        <v>27</v>
      </c>
      <c r="D19" s="35"/>
      <c r="E19" s="15"/>
      <c r="F19" s="16"/>
      <c r="G19" s="7"/>
      <c r="H19" s="7"/>
      <c r="I19" s="7"/>
      <c r="J19" s="7"/>
      <c r="K19" s="7"/>
      <c r="L19" s="7"/>
    </row>
    <row r="20">
      <c r="A20" s="22"/>
      <c r="B20" s="18"/>
      <c r="C20" s="29" t="s">
        <v>21</v>
      </c>
      <c r="D20" s="41"/>
      <c r="E20" s="46"/>
      <c r="F20" s="16"/>
      <c r="G20" s="7"/>
      <c r="H20" s="7"/>
      <c r="I20" s="7"/>
      <c r="J20" s="7"/>
      <c r="K20" s="7"/>
      <c r="L20" s="7"/>
    </row>
    <row r="21">
      <c r="A21" s="47"/>
      <c r="B21" s="44"/>
      <c r="C21" s="30"/>
      <c r="D21" s="35"/>
      <c r="E21" s="15"/>
      <c r="F21" s="16"/>
      <c r="G21" s="7"/>
      <c r="H21" s="7"/>
      <c r="I21" s="7"/>
      <c r="J21" s="7"/>
      <c r="K21" s="7"/>
      <c r="L21" s="7"/>
    </row>
    <row r="22">
      <c r="D22" s="41"/>
      <c r="E22" s="20"/>
      <c r="F22" s="7"/>
      <c r="G22" s="7"/>
      <c r="H22" s="7"/>
      <c r="I22" s="7"/>
      <c r="J22" s="7"/>
      <c r="K22" s="7"/>
      <c r="L22" s="7"/>
    </row>
    <row r="23">
      <c r="A23" s="47" t="s">
        <v>28</v>
      </c>
      <c r="B23" s="48">
        <v>45238.0</v>
      </c>
      <c r="C23" s="31" t="s">
        <v>29</v>
      </c>
      <c r="D23" s="27">
        <v>4200.0</v>
      </c>
      <c r="E23" s="30" t="s">
        <v>30</v>
      </c>
      <c r="F23" s="7"/>
      <c r="G23" s="7"/>
      <c r="H23" s="7"/>
      <c r="I23" s="7"/>
      <c r="J23" s="7"/>
      <c r="K23" s="7"/>
      <c r="L23" s="7"/>
    </row>
    <row r="24">
      <c r="A24" s="47" t="s">
        <v>28</v>
      </c>
      <c r="B24" s="48">
        <v>45292.0</v>
      </c>
      <c r="C24" s="31" t="s">
        <v>31</v>
      </c>
      <c r="D24" s="30">
        <v>12.25</v>
      </c>
      <c r="E24" s="30" t="s">
        <v>32</v>
      </c>
      <c r="F24" s="7"/>
      <c r="G24" s="7"/>
      <c r="H24" s="7"/>
      <c r="I24" s="7"/>
      <c r="J24" s="7"/>
      <c r="K24" s="7"/>
      <c r="L24" s="7"/>
    </row>
    <row r="25">
      <c r="A25" s="47">
        <v>3.0</v>
      </c>
      <c r="B25" s="44"/>
      <c r="C25" s="44"/>
      <c r="D25" s="20"/>
      <c r="E25" s="20"/>
      <c r="F25" s="7"/>
      <c r="G25" s="7"/>
      <c r="H25" s="7"/>
      <c r="I25" s="7"/>
      <c r="J25" s="7"/>
      <c r="K25" s="7"/>
      <c r="L25" s="7"/>
    </row>
    <row r="26">
      <c r="A26" s="33"/>
      <c r="B26" s="34"/>
      <c r="C26" s="35" t="s">
        <v>33</v>
      </c>
      <c r="D26" s="35">
        <f>SUM(D3:D23)</f>
        <v>72906.4</v>
      </c>
      <c r="E26" s="49"/>
      <c r="F26" s="7"/>
      <c r="G26" s="7"/>
      <c r="H26" s="7"/>
      <c r="I26" s="7"/>
      <c r="J26" s="7"/>
      <c r="K26" s="7"/>
      <c r="L26" s="7"/>
    </row>
    <row r="27">
      <c r="A27" s="50"/>
      <c r="B27" s="51"/>
      <c r="C27" s="37"/>
      <c r="D27" s="37"/>
      <c r="E27" s="37"/>
      <c r="F27" s="7"/>
      <c r="G27" s="7"/>
      <c r="H27" s="7"/>
      <c r="I27" s="7"/>
      <c r="J27" s="7"/>
      <c r="K27" s="7"/>
      <c r="L27" s="7"/>
    </row>
    <row r="28">
      <c r="A28" s="52"/>
      <c r="B28" s="53"/>
      <c r="C28" s="54"/>
      <c r="D28" s="54"/>
      <c r="E28" s="54"/>
      <c r="F28" s="55"/>
      <c r="G28" s="7"/>
      <c r="H28" s="7"/>
      <c r="I28" s="7"/>
      <c r="J28" s="7"/>
      <c r="K28" s="7"/>
      <c r="L28" s="7"/>
    </row>
    <row r="29">
      <c r="A29" s="56" t="s">
        <v>0</v>
      </c>
      <c r="B29" s="57" t="s">
        <v>1</v>
      </c>
      <c r="C29" s="58" t="s">
        <v>34</v>
      </c>
      <c r="D29" s="14"/>
      <c r="E29" s="59" t="s">
        <v>35</v>
      </c>
      <c r="F29" s="60" t="s">
        <v>36</v>
      </c>
      <c r="G29" s="7"/>
      <c r="H29" s="61" t="s">
        <v>37</v>
      </c>
      <c r="I29" s="62">
        <f>SUMIF(E28:E110,"*Pizza*",D28:D110)</f>
        <v>1043</v>
      </c>
      <c r="J29" s="7"/>
      <c r="K29" s="7"/>
      <c r="L29" s="7"/>
    </row>
    <row r="30">
      <c r="A30" s="63">
        <v>0.0</v>
      </c>
      <c r="B30" s="64">
        <v>45202.0</v>
      </c>
      <c r="C30" s="65" t="s">
        <v>38</v>
      </c>
      <c r="D30" s="66">
        <v>1043.0</v>
      </c>
      <c r="E30" s="67" t="s">
        <v>39</v>
      </c>
      <c r="F30" s="68" t="s">
        <v>40</v>
      </c>
      <c r="G30" s="7"/>
      <c r="H30" s="69" t="s">
        <v>41</v>
      </c>
      <c r="I30" s="70">
        <f>SUMIF(E30:E110,"*Egen begivenhed*",D30:D110)</f>
        <v>17415.46</v>
      </c>
      <c r="J30" s="7"/>
      <c r="K30" s="7"/>
      <c r="L30" s="7"/>
    </row>
    <row r="31">
      <c r="A31" s="63">
        <v>1.0</v>
      </c>
      <c r="B31" s="71">
        <v>45208.0</v>
      </c>
      <c r="C31" s="72" t="s">
        <v>42</v>
      </c>
      <c r="D31" s="73">
        <v>532.4</v>
      </c>
      <c r="E31" s="72" t="s">
        <v>43</v>
      </c>
      <c r="F31" s="72" t="s">
        <v>40</v>
      </c>
      <c r="G31" s="7"/>
      <c r="H31" s="69" t="s">
        <v>44</v>
      </c>
      <c r="I31" s="74">
        <f>SUMIF(E30:E110,"*Ting til de*",D30:D110)</f>
        <v>6788.53</v>
      </c>
      <c r="J31" s="37"/>
      <c r="K31" s="7"/>
      <c r="L31" s="7"/>
    </row>
    <row r="32">
      <c r="A32" s="63">
        <v>2.0</v>
      </c>
      <c r="B32" s="75">
        <v>45272.0</v>
      </c>
      <c r="C32" s="66" t="s">
        <v>45</v>
      </c>
      <c r="D32" s="66">
        <v>200.0</v>
      </c>
      <c r="E32" s="67" t="s">
        <v>46</v>
      </c>
      <c r="F32" s="68" t="s">
        <v>47</v>
      </c>
      <c r="G32" s="7"/>
      <c r="H32" s="69" t="s">
        <v>48</v>
      </c>
      <c r="I32" s="76">
        <f>SUMIF(E30:E110,"Valgfinansiering",D30:D110)</f>
        <v>3491.38</v>
      </c>
      <c r="J32" s="77"/>
      <c r="K32" s="7"/>
      <c r="L32" s="7"/>
    </row>
    <row r="33">
      <c r="A33" s="63">
        <v>3.0</v>
      </c>
      <c r="B33" s="75">
        <v>45214.0</v>
      </c>
      <c r="C33" s="72" t="s">
        <v>49</v>
      </c>
      <c r="D33" s="66">
        <v>1919.65</v>
      </c>
      <c r="E33" s="72" t="s">
        <v>44</v>
      </c>
      <c r="F33" s="68" t="s">
        <v>40</v>
      </c>
      <c r="G33" s="7"/>
      <c r="H33" s="69" t="s">
        <v>50</v>
      </c>
      <c r="I33" s="76">
        <f>SUMIF(E30:E110,"*Forkæling*",D30:D110)</f>
        <v>1302</v>
      </c>
      <c r="J33" s="77"/>
      <c r="K33" s="7"/>
      <c r="L33" s="7"/>
    </row>
    <row r="34">
      <c r="A34" s="63">
        <v>4.0</v>
      </c>
      <c r="B34" s="75">
        <v>45214.0</v>
      </c>
      <c r="C34" s="66" t="s">
        <v>51</v>
      </c>
      <c r="D34" s="66">
        <v>999.75</v>
      </c>
      <c r="E34" s="67" t="s">
        <v>44</v>
      </c>
      <c r="F34" s="68" t="s">
        <v>40</v>
      </c>
      <c r="G34" s="7"/>
      <c r="H34" s="78" t="s">
        <v>52</v>
      </c>
      <c r="I34" s="76">
        <f>SUMIF(E30:E110,"*Andenparts*",D30:D110)</f>
        <v>18737.15</v>
      </c>
      <c r="J34" s="77"/>
      <c r="K34" s="7"/>
      <c r="L34" s="7"/>
    </row>
    <row r="35">
      <c r="A35" s="63">
        <v>5.0</v>
      </c>
      <c r="B35" s="75">
        <v>45225.0</v>
      </c>
      <c r="C35" s="72" t="s">
        <v>53</v>
      </c>
      <c r="D35" s="79">
        <v>898.75</v>
      </c>
      <c r="E35" s="80" t="s">
        <v>54</v>
      </c>
      <c r="F35" s="68" t="s">
        <v>55</v>
      </c>
      <c r="G35" s="7"/>
      <c r="H35" s="69" t="s">
        <v>43</v>
      </c>
      <c r="I35" s="74">
        <f>SUMIF(E30:E110,"*Andet*",D30:D110)</f>
        <v>7302.4</v>
      </c>
      <c r="J35" s="77"/>
      <c r="K35" s="7"/>
      <c r="L35" s="7"/>
    </row>
    <row r="36">
      <c r="A36" s="63">
        <v>6.0</v>
      </c>
      <c r="B36" s="75">
        <v>45225.0</v>
      </c>
      <c r="C36" s="66" t="s">
        <v>56</v>
      </c>
      <c r="D36" s="79">
        <v>2100.0</v>
      </c>
      <c r="E36" s="67" t="s">
        <v>54</v>
      </c>
      <c r="F36" s="68" t="s">
        <v>55</v>
      </c>
      <c r="G36" s="7"/>
      <c r="H36" s="69" t="s">
        <v>57</v>
      </c>
      <c r="I36" s="81">
        <f>SUMIF(E30:E110,"*Gebyrer*",D30:D110)</f>
        <v>2726.26</v>
      </c>
      <c r="J36" s="77"/>
      <c r="K36" s="7"/>
      <c r="L36" s="7"/>
    </row>
    <row r="37">
      <c r="A37" s="63">
        <v>7.0</v>
      </c>
      <c r="B37" s="75">
        <v>45207.0</v>
      </c>
      <c r="C37" s="66" t="s">
        <v>58</v>
      </c>
      <c r="D37" s="66">
        <v>4245.0</v>
      </c>
      <c r="E37" s="67" t="s">
        <v>59</v>
      </c>
      <c r="F37" s="68" t="s">
        <v>60</v>
      </c>
      <c r="G37" s="7"/>
      <c r="H37" s="31" t="s">
        <v>59</v>
      </c>
      <c r="I37" s="82">
        <f>SUMIF(E30:E110,"*Studiestart*",D30:D110)</f>
        <v>4245</v>
      </c>
      <c r="J37" s="77"/>
      <c r="K37" s="7"/>
      <c r="L37" s="7"/>
    </row>
    <row r="38">
      <c r="A38" s="83">
        <v>8.0</v>
      </c>
      <c r="B38" s="84">
        <v>45240.0</v>
      </c>
      <c r="C38" s="85" t="s">
        <v>61</v>
      </c>
      <c r="D38" s="85">
        <v>3750.0</v>
      </c>
      <c r="E38" s="86" t="s">
        <v>46</v>
      </c>
      <c r="F38" s="87" t="s">
        <v>62</v>
      </c>
      <c r="G38" s="7"/>
      <c r="H38" s="88"/>
      <c r="I38" s="88"/>
      <c r="J38" s="77"/>
      <c r="K38" s="7"/>
      <c r="L38" s="7"/>
    </row>
    <row r="39">
      <c r="A39" s="83">
        <v>9.0</v>
      </c>
      <c r="B39" s="84">
        <v>45240.0</v>
      </c>
      <c r="C39" s="85" t="s">
        <v>63</v>
      </c>
      <c r="D39" s="85">
        <v>625.0</v>
      </c>
      <c r="E39" s="86" t="s">
        <v>46</v>
      </c>
      <c r="F39" s="87" t="s">
        <v>62</v>
      </c>
      <c r="G39" s="7"/>
      <c r="H39" s="88"/>
      <c r="I39" s="7"/>
      <c r="J39" s="37"/>
      <c r="K39" s="7"/>
      <c r="L39" s="7"/>
    </row>
    <row r="40">
      <c r="A40" s="83"/>
      <c r="B40" s="84">
        <v>45242.0</v>
      </c>
      <c r="C40" s="85" t="s">
        <v>64</v>
      </c>
      <c r="D40" s="85">
        <v>4200.0</v>
      </c>
      <c r="E40" s="86" t="s">
        <v>43</v>
      </c>
      <c r="F40" s="87" t="s">
        <v>65</v>
      </c>
      <c r="G40" s="7"/>
      <c r="H40" s="7"/>
      <c r="I40" s="7"/>
      <c r="J40" s="37"/>
      <c r="K40" s="7"/>
      <c r="L40" s="7"/>
    </row>
    <row r="41">
      <c r="A41" s="83">
        <v>10.0</v>
      </c>
      <c r="B41" s="84">
        <v>45246.0</v>
      </c>
      <c r="C41" s="85" t="s">
        <v>66</v>
      </c>
      <c r="D41" s="85">
        <v>2500.0</v>
      </c>
      <c r="E41" s="86" t="s">
        <v>46</v>
      </c>
      <c r="F41" s="87" t="s">
        <v>65</v>
      </c>
      <c r="G41" s="7"/>
      <c r="H41" s="88"/>
      <c r="I41" s="7"/>
      <c r="J41" s="37"/>
      <c r="K41" s="7"/>
      <c r="L41" s="7"/>
    </row>
    <row r="42">
      <c r="A42" s="83">
        <v>11.0</v>
      </c>
      <c r="B42" s="84">
        <v>45258.0</v>
      </c>
      <c r="C42" s="85" t="s">
        <v>67</v>
      </c>
      <c r="D42" s="85">
        <v>4000.0</v>
      </c>
      <c r="E42" s="86" t="s">
        <v>46</v>
      </c>
      <c r="F42" s="87" t="s">
        <v>68</v>
      </c>
      <c r="G42" s="7"/>
      <c r="H42" s="88"/>
      <c r="I42" s="88"/>
      <c r="J42" s="77"/>
      <c r="K42" s="7"/>
      <c r="L42" s="7"/>
    </row>
    <row r="43">
      <c r="A43" s="83">
        <v>12.0</v>
      </c>
      <c r="B43" s="84">
        <v>45259.0</v>
      </c>
      <c r="C43" s="85" t="s">
        <v>69</v>
      </c>
      <c r="D43" s="85">
        <v>101.38</v>
      </c>
      <c r="E43" s="86" t="s">
        <v>48</v>
      </c>
      <c r="F43" s="87" t="s">
        <v>40</v>
      </c>
      <c r="G43" s="7"/>
      <c r="H43" s="88"/>
      <c r="I43" s="88"/>
      <c r="J43" s="77"/>
      <c r="K43" s="7"/>
      <c r="L43" s="7"/>
    </row>
    <row r="44">
      <c r="A44" s="83">
        <v>13.0</v>
      </c>
      <c r="B44" s="84">
        <v>45261.0</v>
      </c>
      <c r="C44" s="85" t="s">
        <v>70</v>
      </c>
      <c r="D44" s="85">
        <v>3600.0</v>
      </c>
      <c r="E44" s="86" t="s">
        <v>54</v>
      </c>
      <c r="F44" s="87" t="s">
        <v>40</v>
      </c>
      <c r="G44" s="7"/>
      <c r="H44" s="88"/>
      <c r="I44" s="88"/>
      <c r="J44" s="77"/>
      <c r="K44" s="7"/>
      <c r="L44" s="7"/>
    </row>
    <row r="45">
      <c r="A45" s="83">
        <v>14.0</v>
      </c>
      <c r="B45" s="84">
        <v>45264.0</v>
      </c>
      <c r="C45" s="85" t="s">
        <v>71</v>
      </c>
      <c r="D45" s="85">
        <v>3390.0</v>
      </c>
      <c r="E45" s="86" t="s">
        <v>48</v>
      </c>
      <c r="F45" s="87" t="s">
        <v>40</v>
      </c>
      <c r="G45" s="7"/>
      <c r="H45" s="88"/>
      <c r="I45" s="7"/>
      <c r="J45" s="37"/>
      <c r="K45" s="7"/>
      <c r="L45" s="7"/>
    </row>
    <row r="46">
      <c r="A46" s="83">
        <v>15.0</v>
      </c>
      <c r="B46" s="84">
        <v>45262.0</v>
      </c>
      <c r="C46" s="85" t="s">
        <v>72</v>
      </c>
      <c r="D46" s="85">
        <v>491.4</v>
      </c>
      <c r="E46" s="86" t="s">
        <v>54</v>
      </c>
      <c r="F46" s="87" t="s">
        <v>55</v>
      </c>
      <c r="G46" s="7"/>
      <c r="H46" s="88"/>
      <c r="I46" s="7"/>
      <c r="J46" s="37"/>
      <c r="K46" s="7"/>
      <c r="L46" s="7"/>
    </row>
    <row r="47">
      <c r="A47" s="83">
        <v>16.0</v>
      </c>
      <c r="B47" s="84">
        <v>45264.0</v>
      </c>
      <c r="C47" s="85" t="s">
        <v>73</v>
      </c>
      <c r="D47" s="85">
        <v>1900.0</v>
      </c>
      <c r="E47" s="86" t="s">
        <v>46</v>
      </c>
      <c r="F47" s="87" t="s">
        <v>74</v>
      </c>
      <c r="G47" s="7"/>
      <c r="H47" s="7"/>
      <c r="I47" s="7"/>
      <c r="J47" s="37"/>
      <c r="K47" s="7"/>
      <c r="L47" s="7"/>
    </row>
    <row r="48">
      <c r="A48" s="83">
        <v>17.0</v>
      </c>
      <c r="B48" s="84">
        <v>45271.0</v>
      </c>
      <c r="C48" s="85" t="s">
        <v>75</v>
      </c>
      <c r="D48" s="85">
        <v>1302.0</v>
      </c>
      <c r="E48" s="89" t="s">
        <v>50</v>
      </c>
      <c r="F48" s="87" t="s">
        <v>40</v>
      </c>
      <c r="G48" s="7"/>
      <c r="H48" s="88"/>
      <c r="I48" s="7"/>
      <c r="J48" s="37"/>
      <c r="K48" s="7"/>
      <c r="L48" s="7"/>
    </row>
    <row r="49">
      <c r="A49" s="83">
        <v>18.0</v>
      </c>
      <c r="B49" s="84">
        <v>45275.0</v>
      </c>
      <c r="C49" s="85" t="s">
        <v>76</v>
      </c>
      <c r="D49" s="85">
        <v>90.33</v>
      </c>
      <c r="E49" s="86" t="s">
        <v>44</v>
      </c>
      <c r="F49" s="87" t="s">
        <v>40</v>
      </c>
      <c r="G49" s="7"/>
      <c r="H49" s="7"/>
      <c r="I49" s="7"/>
      <c r="J49" s="37"/>
      <c r="K49" s="7"/>
      <c r="L49" s="7"/>
    </row>
    <row r="50">
      <c r="A50" s="83">
        <v>19.0</v>
      </c>
      <c r="B50" s="84">
        <v>45275.0</v>
      </c>
      <c r="C50" s="85" t="s">
        <v>77</v>
      </c>
      <c r="D50" s="85">
        <v>19.75</v>
      </c>
      <c r="E50" s="86" t="s">
        <v>44</v>
      </c>
      <c r="F50" s="87" t="s">
        <v>40</v>
      </c>
      <c r="G50" s="7"/>
      <c r="H50" s="7"/>
      <c r="I50" s="7"/>
      <c r="J50" s="7"/>
      <c r="K50" s="7"/>
      <c r="L50" s="7"/>
    </row>
    <row r="51">
      <c r="A51" s="83">
        <v>20.0</v>
      </c>
      <c r="B51" s="84">
        <v>45274.0</v>
      </c>
      <c r="C51" s="85" t="s">
        <v>78</v>
      </c>
      <c r="D51" s="85">
        <v>119.95</v>
      </c>
      <c r="E51" s="86" t="s">
        <v>44</v>
      </c>
      <c r="F51" s="87" t="s">
        <v>79</v>
      </c>
      <c r="G51" s="7"/>
      <c r="H51" s="7"/>
      <c r="I51" s="7"/>
      <c r="J51" s="7"/>
      <c r="K51" s="7"/>
      <c r="L51" s="7"/>
    </row>
    <row r="52">
      <c r="A52" s="83">
        <v>21.0</v>
      </c>
      <c r="B52" s="84">
        <v>45274.0</v>
      </c>
      <c r="C52" s="85" t="s">
        <v>80</v>
      </c>
      <c r="D52" s="85">
        <v>343.1</v>
      </c>
      <c r="E52" s="86" t="s">
        <v>44</v>
      </c>
      <c r="F52" s="87" t="s">
        <v>79</v>
      </c>
      <c r="G52" s="7"/>
      <c r="H52" s="7"/>
      <c r="I52" s="7"/>
      <c r="J52" s="7"/>
      <c r="K52" s="7"/>
      <c r="L52" s="7"/>
    </row>
    <row r="53">
      <c r="A53" s="83">
        <v>22.0</v>
      </c>
      <c r="B53" s="84">
        <v>45274.0</v>
      </c>
      <c r="C53" s="85" t="s">
        <v>81</v>
      </c>
      <c r="D53" s="85">
        <v>1440.0</v>
      </c>
      <c r="E53" s="86" t="s">
        <v>46</v>
      </c>
      <c r="F53" s="87" t="s">
        <v>82</v>
      </c>
      <c r="G53" s="7"/>
      <c r="H53" s="7"/>
      <c r="I53" s="7"/>
      <c r="J53" s="7"/>
      <c r="K53" s="7"/>
      <c r="L53" s="7"/>
    </row>
    <row r="54">
      <c r="A54" s="83">
        <v>23.0</v>
      </c>
      <c r="B54" s="84">
        <v>45327.0</v>
      </c>
      <c r="C54" s="85" t="s">
        <v>83</v>
      </c>
      <c r="D54" s="85">
        <v>533.75</v>
      </c>
      <c r="E54" s="86" t="s">
        <v>46</v>
      </c>
      <c r="F54" s="87" t="s">
        <v>40</v>
      </c>
      <c r="G54" s="7"/>
      <c r="H54" s="7"/>
      <c r="I54" s="7"/>
      <c r="J54" s="7"/>
      <c r="K54" s="7"/>
      <c r="L54" s="7"/>
    </row>
    <row r="55">
      <c r="A55" s="83">
        <v>24.0</v>
      </c>
      <c r="B55" s="84">
        <v>44972.0</v>
      </c>
      <c r="C55" s="85" t="s">
        <v>84</v>
      </c>
      <c r="D55" s="85">
        <v>3000.0</v>
      </c>
      <c r="E55" s="86" t="s">
        <v>85</v>
      </c>
      <c r="F55" s="87" t="s">
        <v>86</v>
      </c>
      <c r="G55" s="7"/>
      <c r="H55" s="7"/>
      <c r="I55" s="7"/>
      <c r="J55" s="7"/>
      <c r="K55" s="7"/>
      <c r="L55" s="7"/>
    </row>
    <row r="56">
      <c r="A56" s="83">
        <v>25.0</v>
      </c>
      <c r="B56" s="84">
        <v>45341.0</v>
      </c>
      <c r="C56" s="85" t="s">
        <v>87</v>
      </c>
      <c r="D56" s="85">
        <v>296.0</v>
      </c>
      <c r="E56" s="86" t="s">
        <v>85</v>
      </c>
      <c r="F56" s="87" t="s">
        <v>40</v>
      </c>
      <c r="G56" s="7"/>
      <c r="H56" s="7"/>
      <c r="I56" s="7"/>
      <c r="J56" s="7"/>
      <c r="K56" s="7"/>
      <c r="L56" s="7"/>
    </row>
    <row r="57">
      <c r="A57" s="83">
        <v>26.0</v>
      </c>
      <c r="B57" s="84">
        <v>45365.0</v>
      </c>
      <c r="C57" s="85" t="s">
        <v>88</v>
      </c>
      <c r="D57" s="85">
        <v>267.0</v>
      </c>
      <c r="E57" s="86" t="s">
        <v>54</v>
      </c>
      <c r="F57" s="87" t="s">
        <v>89</v>
      </c>
      <c r="G57" s="7"/>
      <c r="H57" s="7"/>
      <c r="I57" s="7"/>
      <c r="J57" s="7"/>
      <c r="K57" s="7"/>
      <c r="L57" s="7"/>
    </row>
    <row r="58">
      <c r="A58" s="63">
        <v>27.0</v>
      </c>
      <c r="B58" s="75">
        <v>45365.0</v>
      </c>
      <c r="C58" s="65" t="s">
        <v>90</v>
      </c>
      <c r="D58" s="65">
        <v>2463.0</v>
      </c>
      <c r="E58" s="90" t="s">
        <v>91</v>
      </c>
      <c r="F58" s="91" t="s">
        <v>92</v>
      </c>
      <c r="G58" s="7"/>
      <c r="H58" s="7"/>
      <c r="I58" s="7"/>
      <c r="J58" s="7"/>
      <c r="K58" s="7"/>
      <c r="L58" s="7"/>
    </row>
    <row r="59">
      <c r="A59" s="63">
        <v>28.0</v>
      </c>
      <c r="B59" s="75">
        <v>45372.0</v>
      </c>
      <c r="C59" s="65" t="s">
        <v>93</v>
      </c>
      <c r="D59" s="65">
        <v>1180.92</v>
      </c>
      <c r="E59" s="90" t="s">
        <v>54</v>
      </c>
      <c r="F59" s="91" t="s">
        <v>40</v>
      </c>
      <c r="G59" s="7"/>
      <c r="H59" s="7"/>
      <c r="I59" s="7"/>
      <c r="J59" s="7"/>
      <c r="K59" s="7"/>
      <c r="L59" s="7"/>
    </row>
    <row r="60">
      <c r="A60" s="63">
        <v>29.0</v>
      </c>
      <c r="B60" s="75">
        <v>45391.0</v>
      </c>
      <c r="C60" s="65" t="s">
        <v>94</v>
      </c>
      <c r="D60" s="65">
        <v>805.0</v>
      </c>
      <c r="E60" s="90" t="s">
        <v>46</v>
      </c>
      <c r="F60" s="91" t="s">
        <v>95</v>
      </c>
      <c r="G60" s="7"/>
      <c r="H60" s="7"/>
      <c r="I60" s="7"/>
      <c r="J60" s="7"/>
      <c r="K60" s="7"/>
      <c r="L60" s="7"/>
    </row>
    <row r="61">
      <c r="A61" s="63">
        <v>30.0</v>
      </c>
      <c r="B61" s="92">
        <v>45400.0</v>
      </c>
      <c r="C61" s="65" t="s">
        <v>96</v>
      </c>
      <c r="D61" s="65">
        <v>1186.69</v>
      </c>
      <c r="E61" s="90" t="s">
        <v>54</v>
      </c>
      <c r="F61" s="91" t="s">
        <v>40</v>
      </c>
      <c r="G61" s="7"/>
      <c r="H61" s="7"/>
      <c r="I61" s="7"/>
      <c r="J61" s="7"/>
      <c r="K61" s="7"/>
      <c r="L61" s="7"/>
    </row>
    <row r="62">
      <c r="A62" s="63">
        <v>31.0</v>
      </c>
      <c r="B62" s="75">
        <v>45400.0</v>
      </c>
      <c r="C62" s="65" t="s">
        <v>97</v>
      </c>
      <c r="D62" s="65">
        <v>5040.0</v>
      </c>
      <c r="E62" s="90" t="s">
        <v>54</v>
      </c>
      <c r="F62" s="91" t="s">
        <v>40</v>
      </c>
      <c r="G62" s="7"/>
      <c r="H62" s="7"/>
      <c r="I62" s="7"/>
      <c r="J62" s="7"/>
      <c r="K62" s="7"/>
      <c r="L62" s="7"/>
    </row>
    <row r="63">
      <c r="A63" s="63">
        <v>32.0</v>
      </c>
      <c r="B63" s="75">
        <v>45417.0</v>
      </c>
      <c r="C63" s="65" t="s">
        <v>98</v>
      </c>
      <c r="D63" s="65">
        <v>187.7</v>
      </c>
      <c r="E63" s="90" t="s">
        <v>54</v>
      </c>
      <c r="F63" s="91" t="s">
        <v>55</v>
      </c>
      <c r="G63" s="7"/>
      <c r="H63" s="7"/>
      <c r="I63" s="7"/>
      <c r="J63" s="7"/>
      <c r="K63" s="7"/>
      <c r="L63" s="7"/>
    </row>
    <row r="64">
      <c r="A64" s="63">
        <v>33.0</v>
      </c>
      <c r="B64" s="75">
        <v>45483.0</v>
      </c>
      <c r="C64" s="65" t="s">
        <v>99</v>
      </c>
      <c r="D64" s="65">
        <v>1250.0</v>
      </c>
      <c r="E64" s="65" t="s">
        <v>46</v>
      </c>
      <c r="F64" s="91" t="s">
        <v>68</v>
      </c>
      <c r="G64" s="7"/>
      <c r="H64" s="7"/>
      <c r="I64" s="7"/>
      <c r="J64" s="7"/>
      <c r="K64" s="7"/>
      <c r="L64" s="7"/>
    </row>
    <row r="65">
      <c r="A65" s="63">
        <v>34.0</v>
      </c>
      <c r="B65" s="75">
        <v>45481.0</v>
      </c>
      <c r="C65" s="65" t="s">
        <v>100</v>
      </c>
      <c r="D65" s="65">
        <v>2500.0</v>
      </c>
      <c r="E65" s="90" t="s">
        <v>43</v>
      </c>
      <c r="F65" s="91" t="s">
        <v>101</v>
      </c>
      <c r="G65" s="7"/>
      <c r="H65" s="7"/>
      <c r="I65" s="7"/>
      <c r="J65" s="7"/>
      <c r="K65" s="7"/>
      <c r="L65" s="7"/>
    </row>
    <row r="66">
      <c r="A66" s="63">
        <v>35.0</v>
      </c>
      <c r="B66" s="75">
        <v>45523.0</v>
      </c>
      <c r="C66" s="65" t="s">
        <v>102</v>
      </c>
      <c r="D66" s="65">
        <v>70.0</v>
      </c>
      <c r="E66" s="90" t="s">
        <v>43</v>
      </c>
      <c r="F66" s="91" t="s">
        <v>40</v>
      </c>
      <c r="G66" s="7"/>
      <c r="H66" s="7"/>
      <c r="I66" s="7"/>
      <c r="J66" s="7"/>
      <c r="K66" s="7"/>
      <c r="L66" s="7"/>
    </row>
    <row r="67">
      <c r="A67" s="93">
        <v>36.0</v>
      </c>
      <c r="B67" s="71">
        <v>45551.0</v>
      </c>
      <c r="C67" s="93" t="s">
        <v>103</v>
      </c>
      <c r="D67" s="93">
        <v>415.4</v>
      </c>
      <c r="E67" s="65" t="s">
        <v>46</v>
      </c>
      <c r="F67" s="93" t="s">
        <v>104</v>
      </c>
      <c r="G67" s="7"/>
      <c r="H67" s="7"/>
      <c r="I67" s="7"/>
      <c r="J67" s="7"/>
      <c r="K67" s="7"/>
      <c r="L67" s="7"/>
    </row>
    <row r="68">
      <c r="A68" s="93">
        <v>37.0</v>
      </c>
      <c r="B68" s="71">
        <v>45551.0</v>
      </c>
      <c r="C68" s="93" t="s">
        <v>105</v>
      </c>
      <c r="D68" s="93">
        <v>713.0</v>
      </c>
      <c r="E68" s="65" t="s">
        <v>46</v>
      </c>
      <c r="F68" s="93" t="s">
        <v>86</v>
      </c>
      <c r="G68" s="7"/>
      <c r="H68" s="7"/>
      <c r="I68" s="7"/>
      <c r="J68" s="7"/>
      <c r="K68" s="7"/>
      <c r="L68" s="7"/>
    </row>
    <row r="69">
      <c r="A69" s="63">
        <v>38.0</v>
      </c>
      <c r="B69" s="75">
        <v>45527.0</v>
      </c>
      <c r="C69" s="65" t="s">
        <v>106</v>
      </c>
      <c r="D69" s="94">
        <v>605.0</v>
      </c>
      <c r="E69" s="65" t="s">
        <v>46</v>
      </c>
      <c r="F69" s="91" t="s">
        <v>107</v>
      </c>
      <c r="G69" s="7"/>
      <c r="H69" s="7"/>
    </row>
    <row r="70">
      <c r="A70" s="63">
        <v>39.0</v>
      </c>
      <c r="B70" s="75">
        <v>45527.0</v>
      </c>
      <c r="C70" s="65" t="s">
        <v>106</v>
      </c>
      <c r="D70" s="95"/>
      <c r="E70" s="65" t="s">
        <v>46</v>
      </c>
      <c r="F70" s="91" t="s">
        <v>107</v>
      </c>
      <c r="G70" s="7"/>
      <c r="H70" s="7"/>
      <c r="I70" s="7"/>
      <c r="J70" s="7"/>
      <c r="K70" s="7"/>
      <c r="L70" s="7"/>
    </row>
    <row r="71">
      <c r="A71" s="83"/>
      <c r="B71" s="84"/>
      <c r="C71" s="65"/>
      <c r="D71" s="94"/>
      <c r="E71" s="96"/>
      <c r="F71" s="97"/>
      <c r="G71" s="7"/>
      <c r="H71" s="7"/>
      <c r="I71" s="7"/>
      <c r="J71" s="7"/>
      <c r="K71" s="7"/>
      <c r="L71" s="7"/>
    </row>
    <row r="72">
      <c r="A72" s="83"/>
      <c r="B72" s="84"/>
      <c r="C72" s="98"/>
      <c r="D72" s="99"/>
      <c r="E72" s="100"/>
      <c r="F72" s="100"/>
      <c r="G72" s="7"/>
      <c r="H72" s="7"/>
      <c r="I72" s="7"/>
      <c r="J72" s="7"/>
      <c r="K72" s="7"/>
      <c r="L72" s="7"/>
    </row>
    <row r="73">
      <c r="A73" s="83"/>
      <c r="B73" s="84"/>
      <c r="C73" s="98"/>
      <c r="D73" s="99"/>
      <c r="E73" s="100"/>
      <c r="F73" s="100"/>
      <c r="G73" s="7"/>
      <c r="H73" s="7"/>
      <c r="I73" s="7"/>
      <c r="J73" s="7"/>
      <c r="K73" s="7"/>
      <c r="L73" s="7"/>
    </row>
    <row r="74">
      <c r="A74" s="83"/>
      <c r="B74" s="84"/>
      <c r="C74" s="98"/>
      <c r="D74" s="99"/>
      <c r="E74" s="100"/>
      <c r="F74" s="100"/>
      <c r="G74" s="7"/>
      <c r="H74" s="7"/>
      <c r="I74" s="7"/>
      <c r="J74" s="7"/>
      <c r="K74" s="7"/>
      <c r="L74" s="7"/>
    </row>
    <row r="75">
      <c r="A75" s="83"/>
      <c r="B75" s="84"/>
      <c r="C75" s="98"/>
      <c r="D75" s="95"/>
      <c r="E75" s="101"/>
      <c r="F75" s="101"/>
      <c r="G75" s="7"/>
      <c r="H75" s="7"/>
      <c r="I75" s="7"/>
      <c r="J75" s="7"/>
      <c r="K75" s="7"/>
      <c r="L75" s="7"/>
    </row>
    <row r="76">
      <c r="A76" s="83"/>
      <c r="B76" s="84"/>
      <c r="C76" s="65"/>
      <c r="D76" s="65"/>
      <c r="E76" s="102"/>
      <c r="F76" s="87"/>
      <c r="G76" s="7"/>
      <c r="H76" s="7"/>
      <c r="I76" s="7"/>
      <c r="J76" s="7"/>
      <c r="K76" s="7"/>
      <c r="L76" s="7"/>
    </row>
    <row r="77">
      <c r="A77" s="83"/>
      <c r="B77" s="84"/>
      <c r="C77" s="65"/>
      <c r="D77" s="65"/>
      <c r="E77" s="102"/>
      <c r="F77" s="87"/>
      <c r="G77" s="7"/>
      <c r="H77" s="7"/>
      <c r="I77" s="7"/>
      <c r="J77" s="7"/>
      <c r="K77" s="7"/>
      <c r="L77" s="7"/>
    </row>
    <row r="78">
      <c r="A78" s="83"/>
      <c r="B78" s="84"/>
      <c r="C78" s="65"/>
      <c r="D78" s="65"/>
      <c r="E78" s="102"/>
      <c r="F78" s="87"/>
      <c r="G78" s="7"/>
      <c r="H78" s="7"/>
      <c r="I78" s="7"/>
      <c r="J78" s="7"/>
      <c r="K78" s="7"/>
      <c r="L78" s="7"/>
    </row>
    <row r="79">
      <c r="A79" s="83"/>
      <c r="B79" s="84"/>
      <c r="C79" s="65"/>
      <c r="D79" s="65"/>
      <c r="E79" s="102"/>
      <c r="F79" s="87"/>
      <c r="G79" s="7"/>
      <c r="H79" s="7"/>
      <c r="I79" s="7"/>
      <c r="J79" s="7"/>
      <c r="K79" s="7"/>
      <c r="L79" s="7"/>
    </row>
    <row r="80">
      <c r="A80" s="83"/>
      <c r="B80" s="84"/>
      <c r="C80" s="65"/>
      <c r="D80" s="65"/>
      <c r="E80" s="102"/>
      <c r="F80" s="87"/>
      <c r="G80" s="7"/>
      <c r="H80" s="7"/>
      <c r="I80" s="7"/>
      <c r="J80" s="7"/>
      <c r="K80" s="7"/>
      <c r="L80" s="7"/>
    </row>
    <row r="81">
      <c r="A81" s="83"/>
      <c r="B81" s="84"/>
      <c r="C81" s="65"/>
      <c r="D81" s="65"/>
      <c r="E81" s="102"/>
      <c r="F81" s="87"/>
      <c r="G81" s="7"/>
      <c r="H81" s="7"/>
      <c r="I81" s="7"/>
      <c r="J81" s="7"/>
      <c r="K81" s="7"/>
      <c r="L81" s="7"/>
    </row>
    <row r="82">
      <c r="A82" s="83"/>
      <c r="B82" s="103"/>
      <c r="C82" s="104"/>
      <c r="D82" s="104"/>
      <c r="E82" s="105"/>
      <c r="F82" s="106"/>
      <c r="G82" s="7"/>
      <c r="H82" s="7"/>
      <c r="I82" s="7"/>
      <c r="J82" s="7"/>
      <c r="K82" s="7"/>
      <c r="L82" s="7"/>
    </row>
    <row r="83">
      <c r="A83" s="83"/>
      <c r="B83" s="103"/>
      <c r="C83" s="104"/>
      <c r="D83" s="104"/>
      <c r="E83" s="105"/>
      <c r="F83" s="106"/>
      <c r="G83" s="7"/>
      <c r="H83" s="7"/>
      <c r="I83" s="7"/>
      <c r="J83" s="7"/>
      <c r="K83" s="7"/>
      <c r="L83" s="7"/>
    </row>
    <row r="84">
      <c r="B84" s="103"/>
      <c r="C84" s="104"/>
      <c r="D84" s="104"/>
      <c r="E84" s="105"/>
      <c r="F84" s="106"/>
      <c r="G84" s="7"/>
      <c r="H84" s="7"/>
      <c r="I84" s="7"/>
      <c r="J84" s="7"/>
      <c r="K84" s="7"/>
      <c r="L84" s="7"/>
    </row>
    <row r="85">
      <c r="A85" s="107"/>
      <c r="B85" s="108"/>
      <c r="C85" s="109"/>
      <c r="D85" s="109"/>
      <c r="E85" s="110"/>
      <c r="F85" s="111"/>
      <c r="G85" s="7"/>
      <c r="H85" s="7"/>
      <c r="I85" s="7"/>
      <c r="J85" s="7"/>
      <c r="K85" s="7"/>
      <c r="L85" s="7"/>
    </row>
    <row r="86">
      <c r="A86" s="63" t="s">
        <v>108</v>
      </c>
      <c r="B86" s="75">
        <v>45209.0</v>
      </c>
      <c r="C86" s="65" t="s">
        <v>109</v>
      </c>
      <c r="D86" s="65">
        <v>3.26</v>
      </c>
      <c r="E86" s="65" t="s">
        <v>57</v>
      </c>
      <c r="F86" s="91" t="s">
        <v>40</v>
      </c>
      <c r="G86" s="7"/>
      <c r="H86" s="7"/>
      <c r="I86" s="7"/>
      <c r="J86" s="7"/>
      <c r="K86" s="7"/>
      <c r="L86" s="7"/>
    </row>
    <row r="87">
      <c r="A87" s="63" t="s">
        <v>110</v>
      </c>
      <c r="B87" s="71">
        <v>45261.0</v>
      </c>
      <c r="C87" s="93" t="s">
        <v>111</v>
      </c>
      <c r="D87" s="112">
        <v>200.0</v>
      </c>
      <c r="E87" s="65" t="s">
        <v>57</v>
      </c>
      <c r="F87" s="91" t="s">
        <v>40</v>
      </c>
      <c r="G87" s="7"/>
      <c r="H87" s="7"/>
      <c r="I87" s="7"/>
      <c r="J87" s="7"/>
      <c r="K87" s="7"/>
      <c r="L87" s="7"/>
    </row>
    <row r="88">
      <c r="A88" s="63" t="s">
        <v>112</v>
      </c>
      <c r="B88" s="75">
        <v>45288.0</v>
      </c>
      <c r="C88" s="65" t="s">
        <v>113</v>
      </c>
      <c r="D88" s="65">
        <v>250.0</v>
      </c>
      <c r="E88" s="65" t="s">
        <v>57</v>
      </c>
      <c r="F88" s="91" t="s">
        <v>40</v>
      </c>
      <c r="G88" s="7"/>
      <c r="H88" s="7"/>
      <c r="I88" s="7"/>
      <c r="J88" s="7"/>
      <c r="K88" s="7"/>
      <c r="L88" s="7"/>
    </row>
    <row r="89">
      <c r="A89" s="63" t="s">
        <v>114</v>
      </c>
      <c r="B89" s="75">
        <v>45288.0</v>
      </c>
      <c r="C89" s="65" t="s">
        <v>115</v>
      </c>
      <c r="D89" s="65">
        <v>14.0</v>
      </c>
      <c r="E89" s="65" t="s">
        <v>57</v>
      </c>
      <c r="F89" s="91" t="s">
        <v>40</v>
      </c>
      <c r="G89" s="7"/>
      <c r="H89" s="7"/>
      <c r="I89" s="7"/>
      <c r="J89" s="7"/>
      <c r="K89" s="7"/>
      <c r="L89" s="7"/>
    </row>
    <row r="90">
      <c r="A90" s="113" t="s">
        <v>116</v>
      </c>
      <c r="B90" s="114">
        <v>45377.0</v>
      </c>
      <c r="C90" s="115" t="s">
        <v>113</v>
      </c>
      <c r="D90" s="116">
        <v>250.0</v>
      </c>
      <c r="E90" s="65" t="s">
        <v>57</v>
      </c>
      <c r="F90" s="91" t="s">
        <v>40</v>
      </c>
      <c r="G90" s="7"/>
      <c r="H90" s="7"/>
      <c r="I90" s="7"/>
      <c r="J90" s="7"/>
      <c r="K90" s="7"/>
      <c r="L90" s="7"/>
    </row>
    <row r="91">
      <c r="A91" s="113" t="s">
        <v>117</v>
      </c>
      <c r="B91" s="114">
        <v>45377.0</v>
      </c>
      <c r="C91" s="65" t="s">
        <v>115</v>
      </c>
      <c r="D91" s="116">
        <v>3.0</v>
      </c>
      <c r="E91" s="65" t="s">
        <v>57</v>
      </c>
      <c r="F91" s="91" t="s">
        <v>40</v>
      </c>
      <c r="G91" s="7"/>
      <c r="H91" s="7"/>
      <c r="I91" s="7"/>
      <c r="J91" s="7"/>
      <c r="K91" s="7"/>
      <c r="L91" s="7"/>
    </row>
    <row r="92">
      <c r="A92" s="117" t="s">
        <v>118</v>
      </c>
      <c r="B92" s="118">
        <v>45407.0</v>
      </c>
      <c r="C92" s="115" t="s">
        <v>119</v>
      </c>
      <c r="D92" s="116">
        <v>1500.0</v>
      </c>
      <c r="E92" s="93" t="s">
        <v>120</v>
      </c>
      <c r="F92" s="91" t="s">
        <v>40</v>
      </c>
      <c r="G92" s="7"/>
      <c r="H92" s="7"/>
      <c r="I92" s="7"/>
      <c r="J92" s="7"/>
      <c r="K92" s="7"/>
      <c r="L92" s="7"/>
    </row>
    <row r="93">
      <c r="A93" s="119" t="s">
        <v>121</v>
      </c>
      <c r="B93" s="120">
        <v>45470.0</v>
      </c>
      <c r="C93" s="115" t="s">
        <v>113</v>
      </c>
      <c r="D93" s="121">
        <v>250.0</v>
      </c>
      <c r="E93" s="65" t="s">
        <v>57</v>
      </c>
      <c r="F93" s="119" t="s">
        <v>40</v>
      </c>
      <c r="G93" s="7"/>
      <c r="H93" s="7"/>
      <c r="I93" s="7"/>
      <c r="J93" s="7"/>
      <c r="K93" s="7"/>
      <c r="L93" s="7"/>
    </row>
    <row r="94">
      <c r="A94" s="113" t="s">
        <v>122</v>
      </c>
      <c r="B94" s="114" t="s">
        <v>123</v>
      </c>
      <c r="C94" s="65" t="s">
        <v>115</v>
      </c>
      <c r="D94" s="116">
        <v>2.0</v>
      </c>
      <c r="E94" s="65" t="s">
        <v>57</v>
      </c>
      <c r="F94" s="91" t="s">
        <v>40</v>
      </c>
      <c r="G94" s="7"/>
      <c r="H94" s="7"/>
      <c r="I94" s="7"/>
      <c r="J94" s="7"/>
      <c r="K94" s="7"/>
      <c r="L94" s="7"/>
    </row>
    <row r="95">
      <c r="A95" s="119" t="s">
        <v>124</v>
      </c>
      <c r="B95" s="120">
        <v>45562.0</v>
      </c>
      <c r="C95" s="119" t="s">
        <v>113</v>
      </c>
      <c r="D95" s="121">
        <v>250.0</v>
      </c>
      <c r="E95" s="65" t="s">
        <v>57</v>
      </c>
      <c r="F95" s="91" t="s">
        <v>40</v>
      </c>
      <c r="G95" s="7"/>
      <c r="H95" s="7"/>
      <c r="I95" s="7"/>
      <c r="J95" s="7"/>
      <c r="K95" s="7"/>
      <c r="L95" s="7"/>
    </row>
    <row r="96">
      <c r="A96" s="119" t="s">
        <v>125</v>
      </c>
      <c r="B96" s="120">
        <v>45562.0</v>
      </c>
      <c r="C96" s="65" t="s">
        <v>115</v>
      </c>
      <c r="D96" s="121">
        <v>4.0</v>
      </c>
      <c r="E96" s="65" t="s">
        <v>57</v>
      </c>
      <c r="F96" s="91" t="s">
        <v>40</v>
      </c>
      <c r="G96" s="7"/>
      <c r="H96" s="7"/>
      <c r="I96" s="7"/>
      <c r="J96" s="7"/>
      <c r="K96" s="7"/>
      <c r="L96" s="7"/>
    </row>
    <row r="97">
      <c r="A97" s="122"/>
      <c r="B97" s="123"/>
      <c r="C97" s="124" t="s">
        <v>126</v>
      </c>
      <c r="D97" s="125">
        <f>SUM(D30:D89)</f>
        <v>60792.18</v>
      </c>
      <c r="E97" s="126"/>
      <c r="F97" s="127"/>
      <c r="G97" s="7"/>
      <c r="H97" s="7"/>
      <c r="I97" s="7"/>
      <c r="J97" s="7"/>
      <c r="K97" s="7"/>
      <c r="L97" s="7"/>
    </row>
    <row r="98">
      <c r="A98" s="128"/>
      <c r="B98" s="129"/>
      <c r="G98" s="130"/>
      <c r="H98" s="130"/>
      <c r="I98" s="130"/>
      <c r="J98" s="130"/>
      <c r="K98" s="130"/>
      <c r="L98" s="130"/>
    </row>
    <row r="99">
      <c r="A99" s="128"/>
      <c r="B99" s="129"/>
      <c r="C99" s="131"/>
      <c r="D99" s="131"/>
      <c r="E99" s="131"/>
      <c r="G99" s="130"/>
      <c r="H99" s="130"/>
      <c r="I99" s="130"/>
      <c r="J99" s="130"/>
      <c r="K99" s="130"/>
      <c r="L99" s="130"/>
    </row>
    <row r="100">
      <c r="A100" s="128"/>
      <c r="B100" s="129"/>
      <c r="C100" s="131"/>
      <c r="D100" s="131"/>
      <c r="E100" s="131"/>
      <c r="G100" s="130"/>
      <c r="H100" s="130"/>
      <c r="I100" s="130"/>
      <c r="J100" s="130"/>
      <c r="K100" s="130"/>
      <c r="L100" s="130"/>
    </row>
    <row r="101">
      <c r="A101" s="128"/>
      <c r="B101" s="129"/>
      <c r="C101" s="131"/>
      <c r="D101" s="131"/>
      <c r="E101" s="131"/>
      <c r="G101" s="130"/>
      <c r="H101" s="130"/>
      <c r="I101" s="130"/>
      <c r="J101" s="130"/>
      <c r="K101" s="130"/>
      <c r="L101" s="130"/>
    </row>
    <row r="102">
      <c r="A102" s="128"/>
      <c r="B102" s="129"/>
      <c r="C102" s="131"/>
      <c r="D102" s="131"/>
      <c r="E102" s="131"/>
      <c r="G102" s="130"/>
      <c r="H102" s="130"/>
      <c r="I102" s="130"/>
      <c r="J102" s="130"/>
      <c r="K102" s="130"/>
      <c r="L102" s="130"/>
    </row>
    <row r="103">
      <c r="A103" s="128"/>
      <c r="B103" s="131"/>
      <c r="C103" s="131"/>
      <c r="D103" s="131"/>
      <c r="E103" s="131"/>
      <c r="G103" s="130"/>
      <c r="H103" s="130"/>
      <c r="I103" s="130"/>
      <c r="J103" s="130"/>
      <c r="K103" s="130"/>
      <c r="L103" s="130"/>
    </row>
    <row r="104">
      <c r="A104" s="128"/>
      <c r="B104" s="131"/>
      <c r="C104" s="131"/>
      <c r="D104" s="131"/>
      <c r="E104" s="131"/>
      <c r="G104" s="130"/>
      <c r="H104" s="130"/>
      <c r="I104" s="130"/>
      <c r="J104" s="130"/>
      <c r="K104" s="130"/>
      <c r="L104" s="130"/>
    </row>
    <row r="105">
      <c r="A105" s="128"/>
      <c r="B105" s="131"/>
      <c r="C105" s="131"/>
      <c r="D105" s="131"/>
      <c r="E105" s="132"/>
      <c r="G105" s="130"/>
      <c r="H105" s="130"/>
      <c r="I105" s="130"/>
      <c r="J105" s="130"/>
      <c r="K105" s="130"/>
      <c r="L105" s="130"/>
    </row>
    <row r="106">
      <c r="A106" s="128"/>
      <c r="B106" s="131"/>
      <c r="C106" s="131"/>
      <c r="D106" s="131"/>
      <c r="E106" s="132"/>
      <c r="G106" s="130"/>
      <c r="H106" s="130"/>
      <c r="I106" s="130"/>
      <c r="J106" s="130"/>
      <c r="K106" s="130"/>
      <c r="L106" s="130"/>
    </row>
    <row r="107">
      <c r="A107" s="128"/>
      <c r="B107" s="131"/>
      <c r="C107" s="131"/>
      <c r="D107" s="131"/>
      <c r="E107" s="132"/>
      <c r="G107" s="130"/>
      <c r="H107" s="130"/>
      <c r="I107" s="130"/>
      <c r="J107" s="130"/>
      <c r="K107" s="130"/>
      <c r="L107" s="130"/>
    </row>
    <row r="108">
      <c r="A108" s="128"/>
      <c r="B108" s="131"/>
      <c r="C108" s="131"/>
      <c r="D108" s="131"/>
      <c r="E108" s="131"/>
      <c r="G108" s="130"/>
      <c r="H108" s="130"/>
      <c r="I108" s="130"/>
      <c r="J108" s="130"/>
      <c r="K108" s="130"/>
      <c r="L108" s="130"/>
    </row>
    <row r="109">
      <c r="A109" s="128"/>
      <c r="B109" s="131"/>
      <c r="C109" s="131"/>
      <c r="D109" s="131"/>
      <c r="E109" s="131"/>
      <c r="G109" s="130"/>
      <c r="H109" s="130"/>
      <c r="I109" s="130"/>
      <c r="J109" s="130"/>
      <c r="K109" s="130"/>
      <c r="L109" s="130"/>
    </row>
    <row r="110">
      <c r="A110" s="128"/>
      <c r="B110" s="131"/>
      <c r="C110" s="131"/>
      <c r="D110" s="131"/>
      <c r="E110" s="131"/>
      <c r="G110" s="130"/>
      <c r="H110" s="130"/>
      <c r="I110" s="130"/>
      <c r="J110" s="130"/>
      <c r="K110" s="130"/>
      <c r="L110" s="130"/>
    </row>
    <row r="111">
      <c r="A111" s="128"/>
      <c r="B111" s="131"/>
      <c r="C111" s="131"/>
      <c r="D111" s="131"/>
      <c r="E111" s="131"/>
      <c r="G111" s="130"/>
      <c r="H111" s="130"/>
      <c r="I111" s="130"/>
      <c r="J111" s="130"/>
      <c r="K111" s="130"/>
      <c r="L111" s="130"/>
    </row>
    <row r="112">
      <c r="A112" s="133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</row>
    <row r="113">
      <c r="A113" s="133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</row>
  </sheetData>
  <mergeCells count="6">
    <mergeCell ref="C2:D2"/>
    <mergeCell ref="C29:D29"/>
    <mergeCell ref="D69:D70"/>
    <mergeCell ref="D71:D75"/>
    <mergeCell ref="E71:E75"/>
    <mergeCell ref="F71:F75"/>
  </mergeCells>
  <hyperlinks>
    <hyperlink r:id="rId2" ref="C4"/>
  </hyperlinks>
  <drawing r:id="rId3"/>
  <legacyDrawing r:id="rId4"/>
</worksheet>
</file>