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Sample calcs" sheetId="1" r:id="rId1"/>
    <sheet name="Water saturation table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C20" i="1"/>
  <c r="C33" i="2"/>
  <c r="D20" i="2"/>
  <c r="E7" i="2"/>
  <c r="D35" i="2"/>
  <c r="E22" i="2"/>
  <c r="F9" i="2"/>
  <c r="F32" i="2"/>
  <c r="G19" i="2"/>
  <c r="C7" i="2"/>
  <c r="D33" i="2"/>
  <c r="E20" i="2"/>
  <c r="F7" i="2"/>
  <c r="E35" i="2"/>
  <c r="F22" i="2"/>
  <c r="G9" i="2"/>
  <c r="E34" i="2"/>
  <c r="F21" i="2"/>
  <c r="G8" i="2"/>
  <c r="C35" i="2"/>
  <c r="D22" i="2"/>
  <c r="E9" i="2"/>
  <c r="F35" i="2"/>
  <c r="G22" i="2"/>
  <c r="C10" i="2"/>
  <c r="C9" i="1"/>
  <c r="E31" i="2"/>
  <c r="F18" i="2"/>
  <c r="D43" i="2"/>
  <c r="E30" i="2"/>
  <c r="F17" i="2"/>
  <c r="G43" i="2"/>
  <c r="C31" i="2"/>
  <c r="D18" i="2"/>
  <c r="C6" i="1"/>
  <c r="F31" i="2"/>
  <c r="G18" i="2"/>
  <c r="E43" i="2"/>
  <c r="F30" i="2"/>
  <c r="G17" i="2"/>
  <c r="C11" i="1"/>
  <c r="G32" i="2"/>
  <c r="C20" i="2"/>
  <c r="D7" i="2"/>
  <c r="E33" i="2"/>
  <c r="F20" i="2"/>
  <c r="G7" i="2"/>
  <c r="C34" i="2"/>
  <c r="G14" i="2"/>
  <c r="E15" i="2"/>
  <c r="E14" i="2"/>
  <c r="G27" i="2"/>
  <c r="C15" i="2"/>
  <c r="E28" i="2"/>
  <c r="F15" i="2"/>
  <c r="E27" i="2"/>
  <c r="E42" i="2"/>
  <c r="F29" i="2"/>
  <c r="C43" i="2"/>
  <c r="D30" i="2"/>
  <c r="E17" i="2"/>
  <c r="G30" i="2"/>
  <c r="E8" i="2"/>
  <c r="G39" i="2"/>
  <c r="D14" i="2"/>
  <c r="F27" i="2"/>
  <c r="F10" i="2"/>
  <c r="G12" i="2"/>
  <c r="G35" i="2"/>
  <c r="E36" i="2"/>
  <c r="F23" i="2"/>
  <c r="G25" i="2"/>
  <c r="F37" i="2"/>
  <c r="C12" i="2"/>
  <c r="F12" i="2"/>
  <c r="G38" i="2"/>
  <c r="F11" i="2"/>
  <c r="G21" i="2"/>
  <c r="F33" i="2"/>
  <c r="D34" i="2"/>
  <c r="E21" i="2"/>
  <c r="C22" i="2"/>
  <c r="D9" i="2"/>
  <c r="D8" i="2"/>
  <c r="D23" i="2"/>
  <c r="F36" i="2"/>
  <c r="D37" i="2"/>
  <c r="D21" i="2"/>
  <c r="F42" i="2"/>
  <c r="G29" i="2"/>
  <c r="C17" i="2"/>
  <c r="C8" i="1"/>
  <c r="C32" i="2"/>
  <c r="D19" i="2"/>
  <c r="D42" i="2"/>
  <c r="E29" i="2"/>
  <c r="F16" i="2"/>
  <c r="G42" i="2"/>
  <c r="C30" i="2"/>
  <c r="D17" i="2"/>
  <c r="C12" i="1"/>
  <c r="D32" i="2"/>
  <c r="E19" i="2"/>
  <c r="A44" i="2"/>
  <c r="D31" i="2"/>
  <c r="E18" i="2"/>
  <c r="C7" i="1"/>
  <c r="G31" i="2"/>
  <c r="C19" i="2"/>
  <c r="C10" i="1"/>
  <c r="E32" i="2"/>
  <c r="F19" i="2"/>
  <c r="E24" i="2"/>
  <c r="C41" i="2"/>
  <c r="D28" i="2"/>
  <c r="C40" i="2"/>
  <c r="D27" i="2"/>
  <c r="F40" i="2"/>
  <c r="D41" i="2"/>
  <c r="D40" i="2"/>
  <c r="F14" i="2"/>
  <c r="G16" i="2"/>
  <c r="F43" i="2"/>
  <c r="F13" i="2"/>
  <c r="E40" i="2"/>
  <c r="E23" i="2"/>
  <c r="E38" i="2"/>
  <c r="C23" i="2"/>
  <c r="G10" i="2"/>
  <c r="G24" i="2"/>
  <c r="E25" i="2"/>
  <c r="D13" i="2"/>
  <c r="C9" i="2"/>
  <c r="G20" i="2"/>
  <c r="G34" i="2"/>
  <c r="G33" i="2"/>
  <c r="C36" i="2"/>
  <c r="G23" i="2"/>
  <c r="E39" i="2"/>
  <c r="F26" i="2"/>
  <c r="G13" i="2"/>
  <c r="F41" i="2"/>
  <c r="G28" i="2"/>
  <c r="C16" i="2"/>
  <c r="C39" i="2"/>
  <c r="D26" i="2"/>
  <c r="E13" i="2"/>
  <c r="F39" i="2"/>
  <c r="G26" i="2"/>
  <c r="C14" i="2"/>
  <c r="G41" i="2"/>
  <c r="C29" i="2"/>
  <c r="D16" i="2"/>
  <c r="G40" i="2"/>
  <c r="C28" i="2"/>
  <c r="D15" i="2"/>
  <c r="E41" i="2"/>
  <c r="F28" i="2"/>
  <c r="G15" i="2"/>
  <c r="C42" i="2"/>
  <c r="D29" i="2"/>
  <c r="E16" i="2"/>
  <c r="C18" i="2"/>
  <c r="G37" i="2"/>
  <c r="C25" i="2"/>
  <c r="D12" i="2"/>
  <c r="G36" i="2"/>
  <c r="C24" i="2"/>
  <c r="D11" i="2"/>
  <c r="E37" i="2"/>
  <c r="F24" i="2"/>
  <c r="G11" i="2"/>
  <c r="C38" i="2"/>
  <c r="D25" i="2"/>
  <c r="E12" i="2"/>
  <c r="C37" i="2"/>
  <c r="D24" i="2"/>
  <c r="E11" i="2"/>
  <c r="D39" i="2"/>
  <c r="E26" i="2"/>
  <c r="C27" i="2"/>
  <c r="D36" i="2"/>
  <c r="F25" i="2"/>
  <c r="D10" i="2"/>
  <c r="F38" i="2"/>
  <c r="C13" i="2"/>
  <c r="D38" i="2"/>
  <c r="C26" i="2"/>
  <c r="F34" i="2"/>
  <c r="C8" i="2"/>
  <c r="F8" i="2"/>
  <c r="C21" i="2"/>
  <c r="E10" i="2"/>
  <c r="C11" i="2"/>
  <c r="B44" i="2" l="1"/>
  <c r="B6" i="2"/>
  <c r="D6" i="2"/>
  <c r="D44" i="2"/>
  <c r="F44" i="2"/>
  <c r="F6" i="2"/>
  <c r="G44" i="2"/>
  <c r="C6" i="2"/>
  <c r="E6" i="2"/>
  <c r="E44" i="2"/>
  <c r="C44" i="2"/>
  <c r="G6" i="2"/>
</calcChain>
</file>

<file path=xl/sharedStrings.xml><?xml version="1.0" encoding="utf-8"?>
<sst xmlns="http://schemas.openxmlformats.org/spreadsheetml/2006/main" count="46" uniqueCount="32">
  <si>
    <t>Critical temperature of R410A:</t>
  </si>
  <si>
    <t>K</t>
  </si>
  <si>
    <t>Density of Air at STP:</t>
  </si>
  <si>
    <r>
      <t>kg/m</t>
    </r>
    <r>
      <rPr>
        <sz val="11"/>
        <color theme="1"/>
        <rFont val="Times New Roman"/>
        <family val="1"/>
      </rPr>
      <t>³</t>
    </r>
  </si>
  <si>
    <t>Instructions for Use:</t>
  </si>
  <si>
    <t>a) Place the CoolProp.dll file in a folder called c:\CoolProp</t>
  </si>
  <si>
    <t>Boiling point of water at 1 atm:</t>
  </si>
  <si>
    <t>Critical density of propane:</t>
  </si>
  <si>
    <t>Saturation Table for water</t>
  </si>
  <si>
    <r>
      <rPr>
        <sz val="11"/>
        <color theme="1"/>
        <rFont val="Times New Roman"/>
        <family val="1"/>
      </rPr>
      <t>°</t>
    </r>
    <r>
      <rPr>
        <sz val="11"/>
        <color theme="1"/>
        <rFont val="Calibri"/>
        <family val="2"/>
      </rPr>
      <t>C</t>
    </r>
  </si>
  <si>
    <t>Density</t>
  </si>
  <si>
    <t>Temperature</t>
  </si>
  <si>
    <t>Sat. Liq.</t>
  </si>
  <si>
    <t>Sat. Vap.</t>
  </si>
  <si>
    <t>Pressure</t>
  </si>
  <si>
    <t>kPa</t>
  </si>
  <si>
    <t>Enthalpy</t>
  </si>
  <si>
    <t>kJ/kg</t>
  </si>
  <si>
    <t>b) Install the CoolProp Add-in</t>
  </si>
  <si>
    <t>c) Enjoy!</t>
  </si>
  <si>
    <t>Pa-s</t>
  </si>
  <si>
    <t>Example of an error:</t>
  </si>
  <si>
    <t>Brine viscosity:</t>
  </si>
  <si>
    <t>COOLPROP</t>
  </si>
  <si>
    <t>Expected value</t>
  </si>
  <si>
    <t>Components</t>
  </si>
  <si>
    <t>Nitrogen</t>
  </si>
  <si>
    <t>Argon</t>
  </si>
  <si>
    <t>Oxygen</t>
  </si>
  <si>
    <t>CO2</t>
  </si>
  <si>
    <t>Dewpoint of dry air at 1 atm:</t>
  </si>
  <si>
    <t>Mixture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</si>
</sst>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log(p) - h plot for water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'Water saturation table'!$F$6:$F$44</c:f>
              <c:numCache>
                <c:formatCode>General</c:formatCode>
                <c:ptCount val="39"/>
                <c:pt idx="0">
                  <c:v>6.1220262250698829E-4</c:v>
                </c:pt>
                <c:pt idx="1">
                  <c:v>42.021255884023319</c:v>
                </c:pt>
                <c:pt idx="2">
                  <c:v>83.914144952255299</c:v>
                </c:pt>
                <c:pt idx="3">
                  <c:v>125.73397341873977</c:v>
                </c:pt>
                <c:pt idx="4">
                  <c:v>167.53303558684075</c:v>
                </c:pt>
                <c:pt idx="5">
                  <c:v>209.34176132638896</c:v>
                </c:pt>
                <c:pt idx="6">
                  <c:v>251.18035191373392</c:v>
                </c:pt>
                <c:pt idx="7">
                  <c:v>293.06519282209621</c:v>
                </c:pt>
                <c:pt idx="8">
                  <c:v>335.01235325239014</c:v>
                </c:pt>
                <c:pt idx="9">
                  <c:v>377.03938647762016</c:v>
                </c:pt>
                <c:pt idx="10">
                  <c:v>419.16616289276845</c:v>
                </c:pt>
                <c:pt idx="11">
                  <c:v>461.41518953422172</c:v>
                </c:pt>
                <c:pt idx="12">
                  <c:v>503.81169242137508</c:v>
                </c:pt>
                <c:pt idx="13">
                  <c:v>546.38362438106753</c:v>
                </c:pt>
                <c:pt idx="14">
                  <c:v>589.16169048816187</c:v>
                </c:pt>
                <c:pt idx="15">
                  <c:v>632.17944178050175</c:v>
                </c:pt>
                <c:pt idx="16">
                  <c:v>675.47346558316849</c:v>
                </c:pt>
                <c:pt idx="17">
                  <c:v>719.08369096290494</c:v>
                </c:pt>
                <c:pt idx="18">
                  <c:v>763.05382639578045</c:v>
                </c:pt>
                <c:pt idx="19">
                  <c:v>807.43195145020456</c:v>
                </c:pt>
                <c:pt idx="20">
                  <c:v>852.27129446014476</c:v>
                </c:pt>
                <c:pt idx="21">
                  <c:v>897.63124444412767</c:v>
                </c:pt>
                <c:pt idx="22">
                  <c:v>943.57867004221146</c:v>
                </c:pt>
                <c:pt idx="23">
                  <c:v>990.1896550774411</c:v>
                </c:pt>
                <c:pt idx="24">
                  <c:v>1037.551816578999</c:v>
                </c:pt>
                <c:pt idx="25">
                  <c:v>1085.7674588110201</c:v>
                </c:pt>
                <c:pt idx="26">
                  <c:v>1134.9579569891007</c:v>
                </c:pt>
                <c:pt idx="27">
                  <c:v>1185.2699943565901</c:v>
                </c:pt>
                <c:pt idx="28">
                  <c:v>1236.8846659592452</c:v>
                </c:pt>
                <c:pt idx="29">
                  <c:v>1290.0311497479454</c:v>
                </c:pt>
                <c:pt idx="30">
                  <c:v>1345.0079264160959</c:v>
                </c:pt>
                <c:pt idx="31">
                  <c:v>1402.2171260009461</c:v>
                </c:pt>
                <c:pt idx="32">
                  <c:v>1462.2236463970723</c:v>
                </c:pt>
                <c:pt idx="33">
                  <c:v>1525.8683270550459</c:v>
                </c:pt>
                <c:pt idx="34">
                  <c:v>1594.5289922362745</c:v>
                </c:pt>
                <c:pt idx="35">
                  <c:v>1670.8899067277875</c:v>
                </c:pt>
                <c:pt idx="36">
                  <c:v>1761.6646205355191</c:v>
                </c:pt>
                <c:pt idx="37">
                  <c:v>1890.6872488661456</c:v>
                </c:pt>
                <c:pt idx="38">
                  <c:v>0</c:v>
                </c:pt>
              </c:numCache>
            </c:numRef>
          </c:xVal>
          <c:yVal>
            <c:numRef>
              <c:f>'Water saturation table'!$C$6:$C$44</c:f>
              <c:numCache>
                <c:formatCode>General</c:formatCode>
                <c:ptCount val="39"/>
                <c:pt idx="0">
                  <c:v>0.61165479346263607</c:v>
                </c:pt>
                <c:pt idx="1">
                  <c:v>1.2281989137439591</c:v>
                </c:pt>
                <c:pt idx="2">
                  <c:v>2.3393181982305578</c:v>
                </c:pt>
                <c:pt idx="3">
                  <c:v>4.2469708476789396</c:v>
                </c:pt>
                <c:pt idx="4">
                  <c:v>7.3849380690927697</c:v>
                </c:pt>
                <c:pt idx="5">
                  <c:v>12.351945836928898</c:v>
                </c:pt>
                <c:pt idx="6">
                  <c:v>19.946434308589296</c:v>
                </c:pt>
                <c:pt idx="7">
                  <c:v>31.200930027430044</c:v>
                </c:pt>
                <c:pt idx="8">
                  <c:v>47.414474029828604</c:v>
                </c:pt>
                <c:pt idx="9">
                  <c:v>70.181765815372145</c:v>
                </c:pt>
                <c:pt idx="10">
                  <c:v>101.41799665916226</c:v>
                </c:pt>
                <c:pt idx="11">
                  <c:v>143.37871294902544</c:v>
                </c:pt>
                <c:pt idx="12">
                  <c:v>198.6744204783304</c:v>
                </c:pt>
                <c:pt idx="13">
                  <c:v>270.27997678512435</c:v>
                </c:pt>
                <c:pt idx="14">
                  <c:v>361.53909939990245</c:v>
                </c:pt>
                <c:pt idx="15">
                  <c:v>476.16453796936935</c:v>
                </c:pt>
                <c:pt idx="16">
                  <c:v>618.23462142627261</c:v>
                </c:pt>
                <c:pt idx="17">
                  <c:v>792.18700698253531</c:v>
                </c:pt>
                <c:pt idx="18">
                  <c:v>1002.8105360782382</c:v>
                </c:pt>
                <c:pt idx="19">
                  <c:v>1255.2361551608849</c:v>
                </c:pt>
                <c:pt idx="20">
                  <c:v>1554.9279004671425</c:v>
                </c:pt>
                <c:pt idx="21">
                  <c:v>1907.6749935317039</c:v>
                </c:pt>
                <c:pt idx="22">
                  <c:v>2319.5861702587372</c:v>
                </c:pt>
                <c:pt idx="23">
                  <c:v>2797.0874969298998</c:v>
                </c:pt>
                <c:pt idx="24">
                  <c:v>3346.9251442694003</c:v>
                </c:pt>
                <c:pt idx="25">
                  <c:v>3976.1749306524598</c:v>
                </c:pt>
                <c:pt idx="26">
                  <c:v>4692.2609922994561</c:v>
                </c:pt>
                <c:pt idx="27">
                  <c:v>5502.9867830146577</c:v>
                </c:pt>
                <c:pt idx="28">
                  <c:v>6416.5829095316267</c:v>
                </c:pt>
                <c:pt idx="29">
                  <c:v>7441.7783444209954</c:v>
                </c:pt>
                <c:pt idx="30">
                  <c:v>8587.9049408353076</c:v>
                </c:pt>
                <c:pt idx="31">
                  <c:v>9865.0512111816915</c:v>
                </c:pt>
                <c:pt idx="32">
                  <c:v>11284.292927464572</c:v>
                </c:pt>
                <c:pt idx="33">
                  <c:v>12858.051600204713</c:v>
                </c:pt>
                <c:pt idx="34">
                  <c:v>14600.677372002207</c:v>
                </c:pt>
                <c:pt idx="35">
                  <c:v>16529.415139051285</c:v>
                </c:pt>
                <c:pt idx="36">
                  <c:v>18666.006646276048</c:v>
                </c:pt>
                <c:pt idx="37">
                  <c:v>21043.563147465924</c:v>
                </c:pt>
                <c:pt idx="38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'Water saturation table'!$G$6:$G$44</c:f>
              <c:numCache>
                <c:formatCode>General</c:formatCode>
                <c:ptCount val="39"/>
                <c:pt idx="0">
                  <c:v>2500.9151916490428</c:v>
                </c:pt>
                <c:pt idx="1">
                  <c:v>2519.2083189072168</c:v>
                </c:pt>
                <c:pt idx="2">
                  <c:v>2537.4334043725839</c:v>
                </c:pt>
                <c:pt idx="3">
                  <c:v>2555.5452032947665</c:v>
                </c:pt>
                <c:pt idx="4">
                  <c:v>2573.5103223740039</c:v>
                </c:pt>
                <c:pt idx="5">
                  <c:v>2591.288887867202</c:v>
                </c:pt>
                <c:pt idx="6">
                  <c:v>2608.8348722177279</c:v>
                </c:pt>
                <c:pt idx="7">
                  <c:v>2626.0964008315277</c:v>
                </c:pt>
                <c:pt idx="8">
                  <c:v>2643.0158813452158</c:v>
                </c:pt>
                <c:pt idx="9">
                  <c:v>2659.5300141957387</c:v>
                </c:pt>
                <c:pt idx="10">
                  <c:v>2675.5698844194603</c:v>
                </c:pt>
                <c:pt idx="11">
                  <c:v>2691.0613426859577</c:v>
                </c:pt>
                <c:pt idx="12">
                  <c:v>2705.9257657931848</c:v>
                </c:pt>
                <c:pt idx="13">
                  <c:v>2720.0811051450514</c:v>
                </c:pt>
                <c:pt idx="14">
                  <c:v>2733.4429731737559</c:v>
                </c:pt>
                <c:pt idx="15">
                  <c:v>2745.9254514300715</c:v>
                </c:pt>
                <c:pt idx="16">
                  <c:v>2757.441348992098</c:v>
                </c:pt>
                <c:pt idx="17">
                  <c:v>2767.9017622614292</c:v>
                </c:pt>
                <c:pt idx="18">
                  <c:v>2777.2149260215924</c:v>
                </c:pt>
                <c:pt idx="19">
                  <c:v>2785.2844447620337</c:v>
                </c:pt>
                <c:pt idx="20">
                  <c:v>2792.0070226267262</c:v>
                </c:pt>
                <c:pt idx="21">
                  <c:v>2797.2697683428046</c:v>
                </c:pt>
                <c:pt idx="22">
                  <c:v>2800.9470527725671</c:v>
                </c:pt>
                <c:pt idx="23">
                  <c:v>2802.8967584010479</c:v>
                </c:pt>
                <c:pt idx="24">
                  <c:v>2802.9556046252392</c:v>
                </c:pt>
                <c:pt idx="25">
                  <c:v>2800.9330729758371</c:v>
                </c:pt>
                <c:pt idx="26">
                  <c:v>2796.6032203853574</c:v>
                </c:pt>
                <c:pt idx="27">
                  <c:v>2789.6932193000157</c:v>
                </c:pt>
                <c:pt idx="28">
                  <c:v>2779.8667305294593</c:v>
                </c:pt>
                <c:pt idx="29">
                  <c:v>2766.6990506391412</c:v>
                </c:pt>
                <c:pt idx="30">
                  <c:v>2749.6387614002556</c:v>
                </c:pt>
                <c:pt idx="31">
                  <c:v>2727.9458789653931</c:v>
                </c:pt>
                <c:pt idx="32">
                  <c:v>2700.5857692409404</c:v>
                </c:pt>
                <c:pt idx="33">
                  <c:v>2666.031140557182</c:v>
                </c:pt>
                <c:pt idx="34">
                  <c:v>2621.8455755251885</c:v>
                </c:pt>
                <c:pt idx="35">
                  <c:v>2563.6367109445987</c:v>
                </c:pt>
                <c:pt idx="36">
                  <c:v>2481.4924833359923</c:v>
                </c:pt>
                <c:pt idx="37">
                  <c:v>2334.5182916067993</c:v>
                </c:pt>
                <c:pt idx="38">
                  <c:v>0</c:v>
                </c:pt>
              </c:numCache>
            </c:numRef>
          </c:xVal>
          <c:yVal>
            <c:numRef>
              <c:f>'Water saturation table'!$C$6:$C$44</c:f>
              <c:numCache>
                <c:formatCode>General</c:formatCode>
                <c:ptCount val="39"/>
                <c:pt idx="0">
                  <c:v>0.61165479346263607</c:v>
                </c:pt>
                <c:pt idx="1">
                  <c:v>1.2281989137439591</c:v>
                </c:pt>
                <c:pt idx="2">
                  <c:v>2.3393181982305578</c:v>
                </c:pt>
                <c:pt idx="3">
                  <c:v>4.2469708476789396</c:v>
                </c:pt>
                <c:pt idx="4">
                  <c:v>7.3849380690927697</c:v>
                </c:pt>
                <c:pt idx="5">
                  <c:v>12.351945836928898</c:v>
                </c:pt>
                <c:pt idx="6">
                  <c:v>19.946434308589296</c:v>
                </c:pt>
                <c:pt idx="7">
                  <c:v>31.200930027430044</c:v>
                </c:pt>
                <c:pt idx="8">
                  <c:v>47.414474029828604</c:v>
                </c:pt>
                <c:pt idx="9">
                  <c:v>70.181765815372145</c:v>
                </c:pt>
                <c:pt idx="10">
                  <c:v>101.41799665916226</c:v>
                </c:pt>
                <c:pt idx="11">
                  <c:v>143.37871294902544</c:v>
                </c:pt>
                <c:pt idx="12">
                  <c:v>198.6744204783304</c:v>
                </c:pt>
                <c:pt idx="13">
                  <c:v>270.27997678512435</c:v>
                </c:pt>
                <c:pt idx="14">
                  <c:v>361.53909939990245</c:v>
                </c:pt>
                <c:pt idx="15">
                  <c:v>476.16453796936935</c:v>
                </c:pt>
                <c:pt idx="16">
                  <c:v>618.23462142627261</c:v>
                </c:pt>
                <c:pt idx="17">
                  <c:v>792.18700698253531</c:v>
                </c:pt>
                <c:pt idx="18">
                  <c:v>1002.8105360782382</c:v>
                </c:pt>
                <c:pt idx="19">
                  <c:v>1255.2361551608849</c:v>
                </c:pt>
                <c:pt idx="20">
                  <c:v>1554.9279004671425</c:v>
                </c:pt>
                <c:pt idx="21">
                  <c:v>1907.6749935317039</c:v>
                </c:pt>
                <c:pt idx="22">
                  <c:v>2319.5861702587372</c:v>
                </c:pt>
                <c:pt idx="23">
                  <c:v>2797.0874969298998</c:v>
                </c:pt>
                <c:pt idx="24">
                  <c:v>3346.9251442694003</c:v>
                </c:pt>
                <c:pt idx="25">
                  <c:v>3976.1749306524598</c:v>
                </c:pt>
                <c:pt idx="26">
                  <c:v>4692.2609922994561</c:v>
                </c:pt>
                <c:pt idx="27">
                  <c:v>5502.9867830146577</c:v>
                </c:pt>
                <c:pt idx="28">
                  <c:v>6416.5829095316267</c:v>
                </c:pt>
                <c:pt idx="29">
                  <c:v>7441.7783444209954</c:v>
                </c:pt>
                <c:pt idx="30">
                  <c:v>8587.9049408353076</c:v>
                </c:pt>
                <c:pt idx="31">
                  <c:v>9865.0512111816915</c:v>
                </c:pt>
                <c:pt idx="32">
                  <c:v>11284.292927464572</c:v>
                </c:pt>
                <c:pt idx="33">
                  <c:v>12858.051600204713</c:v>
                </c:pt>
                <c:pt idx="34">
                  <c:v>14600.677372002207</c:v>
                </c:pt>
                <c:pt idx="35">
                  <c:v>16529.415139051285</c:v>
                </c:pt>
                <c:pt idx="36">
                  <c:v>18666.006646276048</c:v>
                </c:pt>
                <c:pt idx="37">
                  <c:v>21043.563147465924</c:v>
                </c:pt>
                <c:pt idx="3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28448"/>
        <c:axId val="125776640"/>
      </c:scatterChart>
      <c:valAx>
        <c:axId val="12312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Enthalpy [kJ/kg]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5776640"/>
        <c:crossesAt val="0.1"/>
        <c:crossBetween val="midCat"/>
      </c:valAx>
      <c:valAx>
        <c:axId val="125776640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[kPa]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3128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3</xdr:row>
      <xdr:rowOff>104775</xdr:rowOff>
    </xdr:from>
    <xdr:to>
      <xdr:col>14</xdr:col>
      <xdr:colOff>581025</xdr:colOff>
      <xdr:row>17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calcs"/>
      <sheetName val="Water saturation table"/>
      <sheetName val="Sheet3"/>
    </sheetNames>
    <definedNames>
      <definedName name="MixtureString"/>
      <definedName name="Props"/>
      <definedName name="Props1"/>
      <definedName name="Props1SI"/>
      <definedName name="PropsSI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0"/>
  <sheetViews>
    <sheetView tabSelected="1" workbookViewId="0">
      <selection activeCell="C20" sqref="C20"/>
    </sheetView>
  </sheetViews>
  <sheetFormatPr defaultRowHeight="15" x14ac:dyDescent="0.25"/>
  <cols>
    <col min="1" max="1" width="38.42578125" customWidth="1"/>
    <col min="2" max="2" width="8.42578125" bestFit="1" customWidth="1"/>
    <col min="3" max="3" width="15.5703125" customWidth="1"/>
  </cols>
  <sheetData>
    <row r="1" spans="1:4" x14ac:dyDescent="0.25">
      <c r="A1" t="s">
        <v>4</v>
      </c>
    </row>
    <row r="2" spans="1:4" x14ac:dyDescent="0.25">
      <c r="A2" t="s">
        <v>5</v>
      </c>
    </row>
    <row r="3" spans="1:4" x14ac:dyDescent="0.25">
      <c r="A3" t="s">
        <v>18</v>
      </c>
    </row>
    <row r="4" spans="1:4" x14ac:dyDescent="0.25">
      <c r="A4" t="s">
        <v>19</v>
      </c>
    </row>
    <row r="5" spans="1:4" x14ac:dyDescent="0.25">
      <c r="C5" t="s">
        <v>23</v>
      </c>
      <c r="D5" t="s">
        <v>24</v>
      </c>
    </row>
    <row r="6" spans="1:4" x14ac:dyDescent="0.25">
      <c r="A6" t="s">
        <v>0</v>
      </c>
      <c r="B6" t="s">
        <v>1</v>
      </c>
      <c r="C6" s="4">
        <f>[1]!Props1SI("R410A","Tcrit")</f>
        <v>344.49400000000003</v>
      </c>
      <c r="D6">
        <v>344.49400000000003</v>
      </c>
    </row>
    <row r="7" spans="1:4" x14ac:dyDescent="0.25">
      <c r="A7" t="s">
        <v>7</v>
      </c>
      <c r="B7" t="s">
        <v>3</v>
      </c>
      <c r="C7" s="4">
        <f>[1]!Props1SI("Propane","rhocrit")</f>
        <v>220.47810000000004</v>
      </c>
      <c r="D7">
        <v>220.47810000000004</v>
      </c>
    </row>
    <row r="8" spans="1:4" x14ac:dyDescent="0.25">
      <c r="A8" t="s">
        <v>2</v>
      </c>
      <c r="B8" t="s">
        <v>3</v>
      </c>
      <c r="C8" s="4">
        <f>[1]!PropsSI("Dmass","T",298.15,"P",101325,"HEOS::Nitrogen")</f>
        <v>1.1452448929366676</v>
      </c>
      <c r="D8">
        <v>1.1452448929366676</v>
      </c>
    </row>
    <row r="9" spans="1:4" x14ac:dyDescent="0.25">
      <c r="A9" t="s">
        <v>6</v>
      </c>
      <c r="B9" s="1" t="s">
        <v>9</v>
      </c>
      <c r="C9" s="4">
        <f>[1]!PropsSI("T","P",101325,"Q",0,"HEOS::Water")-273.15</f>
        <v>99.97429584768804</v>
      </c>
      <c r="D9">
        <v>99.97429584768804</v>
      </c>
    </row>
    <row r="10" spans="1:4" x14ac:dyDescent="0.25">
      <c r="A10" t="s">
        <v>6</v>
      </c>
      <c r="B10" s="1" t="s">
        <v>9</v>
      </c>
      <c r="C10" s="4">
        <f>[1]!PropsSI("T","P",101325,"Q",0,"REFPROP::Water")-273.15</f>
        <v>99.974295847697988</v>
      </c>
      <c r="D10">
        <v>99.974295847697988</v>
      </c>
    </row>
    <row r="11" spans="1:4" x14ac:dyDescent="0.25">
      <c r="A11" t="s">
        <v>21</v>
      </c>
      <c r="C11" s="4" t="str">
        <f>[1]!Props1SI("A","B")</f>
        <v>Neither input to Props1SI [A,B] is a valid fluid</v>
      </c>
    </row>
    <row r="12" spans="1:4" x14ac:dyDescent="0.25">
      <c r="A12" t="s">
        <v>22</v>
      </c>
      <c r="B12" t="s">
        <v>20</v>
      </c>
      <c r="C12" s="4">
        <f>[1]!PropsSI("V","T",300,"P",101.325,"INCOMP::MEG[0.2]")</f>
        <v>1.38142216644215E-3</v>
      </c>
      <c r="D12">
        <v>1.38142216644215E-3</v>
      </c>
    </row>
    <row r="14" spans="1:4" x14ac:dyDescent="0.25">
      <c r="A14" t="s">
        <v>31</v>
      </c>
    </row>
    <row r="15" spans="1:4" x14ac:dyDescent="0.25">
      <c r="A15" s="5" t="s">
        <v>25</v>
      </c>
    </row>
    <row r="16" spans="1:4" x14ac:dyDescent="0.25">
      <c r="A16" t="s">
        <v>26</v>
      </c>
      <c r="B16">
        <v>0.78090000000000004</v>
      </c>
    </row>
    <row r="17" spans="1:4" x14ac:dyDescent="0.25">
      <c r="A17" t="s">
        <v>28</v>
      </c>
      <c r="B17">
        <v>0.20949999999999999</v>
      </c>
    </row>
    <row r="18" spans="1:4" x14ac:dyDescent="0.25">
      <c r="A18" t="s">
        <v>27</v>
      </c>
      <c r="B18">
        <v>9.2999999999999992E-3</v>
      </c>
    </row>
    <row r="19" spans="1:4" x14ac:dyDescent="0.25">
      <c r="A19" t="s">
        <v>29</v>
      </c>
      <c r="B19">
        <v>3.8999999999999999E-4</v>
      </c>
    </row>
    <row r="20" spans="1:4" x14ac:dyDescent="0.25">
      <c r="A20" t="s">
        <v>30</v>
      </c>
      <c r="B20" t="s">
        <v>1</v>
      </c>
      <c r="C20">
        <f>[1]!PropsSI("T","P",101325,"Q",0,"HEOS::"&amp;[1]!MixtureString(A16:A19,B16:B19))</f>
        <v>78.933403642237366</v>
      </c>
      <c r="D20">
        <v>78.933403642237366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G44"/>
  <sheetViews>
    <sheetView workbookViewId="0">
      <selection activeCell="E6" sqref="E6"/>
    </sheetView>
  </sheetViews>
  <sheetFormatPr defaultRowHeight="15" x14ac:dyDescent="0.25"/>
  <cols>
    <col min="1" max="1" width="15" customWidth="1"/>
    <col min="2" max="2" width="12.28515625" customWidth="1"/>
  </cols>
  <sheetData>
    <row r="2" spans="1:7" x14ac:dyDescent="0.25">
      <c r="A2" s="6" t="s">
        <v>8</v>
      </c>
      <c r="B2" s="6"/>
      <c r="C2" s="6"/>
      <c r="D2" s="6"/>
      <c r="E2" s="6"/>
    </row>
    <row r="3" spans="1:7" x14ac:dyDescent="0.25">
      <c r="A3" t="s">
        <v>11</v>
      </c>
      <c r="B3" t="s">
        <v>11</v>
      </c>
      <c r="C3" t="s">
        <v>14</v>
      </c>
      <c r="D3" t="s">
        <v>12</v>
      </c>
      <c r="E3" t="s">
        <v>13</v>
      </c>
      <c r="F3" t="s">
        <v>12</v>
      </c>
      <c r="G3" t="s">
        <v>13</v>
      </c>
    </row>
    <row r="4" spans="1:7" x14ac:dyDescent="0.25">
      <c r="D4" t="s">
        <v>10</v>
      </c>
      <c r="E4" t="s">
        <v>10</v>
      </c>
      <c r="F4" t="s">
        <v>16</v>
      </c>
      <c r="G4" t="s">
        <v>16</v>
      </c>
    </row>
    <row r="5" spans="1:7" x14ac:dyDescent="0.25">
      <c r="A5" s="1" t="s">
        <v>9</v>
      </c>
      <c r="B5" t="s">
        <v>1</v>
      </c>
      <c r="C5" t="s">
        <v>15</v>
      </c>
      <c r="D5" t="s">
        <v>3</v>
      </c>
      <c r="E5" t="s">
        <v>3</v>
      </c>
      <c r="F5" t="s">
        <v>17</v>
      </c>
      <c r="G5" t="s">
        <v>17</v>
      </c>
    </row>
    <row r="6" spans="1:7" x14ac:dyDescent="0.25">
      <c r="A6" s="3">
        <v>1.00001E-2</v>
      </c>
      <c r="B6" s="2">
        <f>A6+273.15</f>
        <v>273.16000009999999</v>
      </c>
      <c r="C6">
        <f>[1]!Props("P","T",B6,"Q",0,"Water")</f>
        <v>0.61165479346263607</v>
      </c>
      <c r="D6">
        <f>[1]!Props("D","T",B6,"Q",0,"Water")</f>
        <v>999.79252003792112</v>
      </c>
      <c r="E6">
        <f>[1]!Props("D","T",B6,"Q",1,"Water")</f>
        <v>4.854575758285436E-3</v>
      </c>
      <c r="F6">
        <f>[1]!Props("H","T",B6,"Q",0,"Water")</f>
        <v>6.1220262250698829E-4</v>
      </c>
      <c r="G6">
        <f>[1]!Props("H","T",B6,"Q",1,"Water")</f>
        <v>2500.9151916490428</v>
      </c>
    </row>
    <row r="7" spans="1:7" x14ac:dyDescent="0.25">
      <c r="A7">
        <v>10</v>
      </c>
      <c r="B7" s="2">
        <f t="shared" ref="B7:B43" si="0">A7+273.15</f>
        <v>283.14999999999998</v>
      </c>
      <c r="C7">
        <f>[1]!Props("P","T",B7,"Q",0,"Water")</f>
        <v>1.2281989137439591</v>
      </c>
      <c r="D7">
        <f>[1]!Props("D","T",B7,"Q",0,"Water")</f>
        <v>999.65462464124357</v>
      </c>
      <c r="E7">
        <f>[1]!Props("D","T",B7,"Q",1,"Water")</f>
        <v>9.407052008015733E-3</v>
      </c>
      <c r="F7">
        <f>[1]!Props("H","T",B7,"Q",0,"Water")</f>
        <v>42.021255884023319</v>
      </c>
      <c r="G7">
        <f>[1]!Props("H","T",B7,"Q",1,"Water")</f>
        <v>2519.2083189072168</v>
      </c>
    </row>
    <row r="8" spans="1:7" x14ac:dyDescent="0.25">
      <c r="A8">
        <v>20</v>
      </c>
      <c r="B8" s="2">
        <f t="shared" si="0"/>
        <v>293.14999999999998</v>
      </c>
      <c r="C8">
        <f>[1]!Props("P","T",B8,"Q",0,"Water")</f>
        <v>2.3393181982305578</v>
      </c>
      <c r="D8">
        <f>[1]!Props("D","T",B8,"Q",0,"Water")</f>
        <v>998.16180134293222</v>
      </c>
      <c r="E8">
        <f>[1]!Props("D","T",B8,"Q",1,"Water")</f>
        <v>1.7314008205447751E-2</v>
      </c>
      <c r="F8">
        <f>[1]!Props("H","T",B8,"Q",0,"Water")</f>
        <v>83.914144952255299</v>
      </c>
      <c r="G8">
        <f>[1]!Props("H","T",B8,"Q",1,"Water")</f>
        <v>2537.4334043725839</v>
      </c>
    </row>
    <row r="9" spans="1:7" x14ac:dyDescent="0.25">
      <c r="A9">
        <v>30</v>
      </c>
      <c r="B9" s="2">
        <f t="shared" si="0"/>
        <v>303.14999999999998</v>
      </c>
      <c r="C9">
        <f>[1]!Props("P","T",B9,"Q",0,"Water")</f>
        <v>4.2469708476789396</v>
      </c>
      <c r="D9">
        <f>[1]!Props("D","T",B9,"Q",0,"Water")</f>
        <v>995.60617747366496</v>
      </c>
      <c r="E9">
        <f>[1]!Props("D","T",B9,"Q",1,"Water")</f>
        <v>3.0415211808968497E-2</v>
      </c>
      <c r="F9">
        <f>[1]!Props("H","T",B9,"Q",0,"Water")</f>
        <v>125.73397341873977</v>
      </c>
      <c r="G9">
        <f>[1]!Props("H","T",B9,"Q",1,"Water")</f>
        <v>2555.5452032947665</v>
      </c>
    </row>
    <row r="10" spans="1:7" x14ac:dyDescent="0.25">
      <c r="A10">
        <v>40</v>
      </c>
      <c r="B10" s="2">
        <f t="shared" si="0"/>
        <v>313.14999999999998</v>
      </c>
      <c r="C10">
        <f>[1]!Props("P","T",B10,"Q",0,"Water")</f>
        <v>7.3849380690927697</v>
      </c>
      <c r="D10">
        <f>[1]!Props("D","T",B10,"Q",0,"Water")</f>
        <v>992.17511534115829</v>
      </c>
      <c r="E10">
        <f>[1]!Props("D","T",B10,"Q",1,"Water")</f>
        <v>5.124225580167082E-2</v>
      </c>
      <c r="F10">
        <f>[1]!Props("H","T",B10,"Q",0,"Water")</f>
        <v>167.53303558684075</v>
      </c>
      <c r="G10">
        <f>[1]!Props("H","T",B10,"Q",1,"Water")</f>
        <v>2573.5103223740039</v>
      </c>
    </row>
    <row r="11" spans="1:7" x14ac:dyDescent="0.25">
      <c r="A11">
        <v>50</v>
      </c>
      <c r="B11" s="2">
        <f t="shared" si="0"/>
        <v>323.14999999999998</v>
      </c>
      <c r="C11">
        <f>[1]!Props("P","T",B11,"Q",0,"Water")</f>
        <v>12.351945836928898</v>
      </c>
      <c r="D11">
        <f>[1]!Props("D","T",B11,"Q",0,"Water")</f>
        <v>987.99621061106234</v>
      </c>
      <c r="E11">
        <f>[1]!Props("D","T",B11,"Q",1,"Water")</f>
        <v>8.3146842800420256E-2</v>
      </c>
      <c r="F11">
        <f>[1]!Props("H","T",B11,"Q",0,"Water")</f>
        <v>209.34176132638896</v>
      </c>
      <c r="G11">
        <f>[1]!Props("H","T",B11,"Q",1,"Water")</f>
        <v>2591.288887867202</v>
      </c>
    </row>
    <row r="12" spans="1:7" x14ac:dyDescent="0.25">
      <c r="A12">
        <v>60</v>
      </c>
      <c r="B12" s="2">
        <f t="shared" si="0"/>
        <v>333.15</v>
      </c>
      <c r="C12">
        <f>[1]!Props("P","T",B12,"Q",0,"Water")</f>
        <v>19.946434308589296</v>
      </c>
      <c r="D12">
        <f>[1]!Props("D","T",B12,"Q",0,"Water")</f>
        <v>983.16021717825356</v>
      </c>
      <c r="E12">
        <f>[1]!Props("D","T",B12,"Q",1,"Water")</f>
        <v>0.1304252225965658</v>
      </c>
      <c r="F12">
        <f>[1]!Props("H","T",B12,"Q",0,"Water")</f>
        <v>251.18035191373392</v>
      </c>
      <c r="G12">
        <f>[1]!Props("H","T",B12,"Q",1,"Water")</f>
        <v>2608.8348722177279</v>
      </c>
    </row>
    <row r="13" spans="1:7" x14ac:dyDescent="0.25">
      <c r="A13">
        <v>70</v>
      </c>
      <c r="B13" s="2">
        <f t="shared" si="0"/>
        <v>343.15</v>
      </c>
      <c r="C13">
        <f>[1]!Props("P","T",B13,"Q",0,"Water")</f>
        <v>31.200930027430044</v>
      </c>
      <c r="D13">
        <f>[1]!Props("D","T",B13,"Q",0,"Water")</f>
        <v>977.73365598186456</v>
      </c>
      <c r="E13">
        <f>[1]!Props("D","T",B13,"Q",1,"Water")</f>
        <v>0.19843073794194227</v>
      </c>
      <c r="F13">
        <f>[1]!Props("H","T",B13,"Q",0,"Water")</f>
        <v>293.06519282209621</v>
      </c>
      <c r="G13">
        <f>[1]!Props("H","T",B13,"Q",1,"Water")</f>
        <v>2626.0964008315277</v>
      </c>
    </row>
    <row r="14" spans="1:7" x14ac:dyDescent="0.25">
      <c r="A14">
        <v>80</v>
      </c>
      <c r="B14" s="2">
        <f t="shared" si="0"/>
        <v>353.15</v>
      </c>
      <c r="C14">
        <f>[1]!Props("P","T",B14,"Q",0,"Water")</f>
        <v>47.414474029828604</v>
      </c>
      <c r="D14">
        <f>[1]!Props("D","T",B14,"Q",0,"Water")</f>
        <v>971.76621871046211</v>
      </c>
      <c r="E14">
        <f>[1]!Props("D","T",B14,"Q",1,"Water")</f>
        <v>0.29367213474305104</v>
      </c>
      <c r="F14">
        <f>[1]!Props("H","T",B14,"Q",0,"Water")</f>
        <v>335.01235325239014</v>
      </c>
      <c r="G14">
        <f>[1]!Props("H","T",B14,"Q",1,"Water")</f>
        <v>2643.0158813452158</v>
      </c>
    </row>
    <row r="15" spans="1:7" x14ac:dyDescent="0.25">
      <c r="A15">
        <v>90</v>
      </c>
      <c r="B15" s="2">
        <f t="shared" si="0"/>
        <v>363.15</v>
      </c>
      <c r="C15">
        <f>[1]!Props("P","T",B15,"Q",0,"Water")</f>
        <v>70.181765815372145</v>
      </c>
      <c r="D15">
        <f>[1]!Props("D","T",B15,"Q",0,"Water")</f>
        <v>965.29532855039849</v>
      </c>
      <c r="E15">
        <f>[1]!Props("D","T",B15,"Q",1,"Water")</f>
        <v>0.42389794463205877</v>
      </c>
      <c r="F15">
        <f>[1]!Props("H","T",B15,"Q",0,"Water")</f>
        <v>377.03938647762016</v>
      </c>
      <c r="G15">
        <f>[1]!Props("H","T",B15,"Q",1,"Water")</f>
        <v>2659.5300141957387</v>
      </c>
    </row>
    <row r="16" spans="1:7" x14ac:dyDescent="0.25">
      <c r="A16">
        <v>100</v>
      </c>
      <c r="B16" s="2">
        <f t="shared" si="0"/>
        <v>373.15</v>
      </c>
      <c r="C16">
        <f>[1]!Props("P","T",B16,"Q",0,"Water")</f>
        <v>101.41799665916226</v>
      </c>
      <c r="D16">
        <f>[1]!Props("D","T",B16,"Q",0,"Water")</f>
        <v>958.34905160482685</v>
      </c>
      <c r="E16">
        <f>[1]!Props("D","T",B16,"Q",1,"Water")</f>
        <v>0.59816979192611197</v>
      </c>
      <c r="F16">
        <f>[1]!Props("H","T",B16,"Q",0,"Water")</f>
        <v>419.16616289276845</v>
      </c>
      <c r="G16">
        <f>[1]!Props("H","T",B16,"Q",1,"Water")</f>
        <v>2675.5698844194603</v>
      </c>
    </row>
    <row r="17" spans="1:7" x14ac:dyDescent="0.25">
      <c r="A17">
        <v>110</v>
      </c>
      <c r="B17" s="2">
        <f t="shared" si="0"/>
        <v>383.15</v>
      </c>
      <c r="C17">
        <f>[1]!Props("P","T",B17,"Q",0,"Water")</f>
        <v>143.37871294902544</v>
      </c>
      <c r="D17">
        <f>[1]!Props("D","T",B17,"Q",0,"Water")</f>
        <v>950.94800358893906</v>
      </c>
      <c r="E17">
        <f>[1]!Props("D","T",B17,"Q",1,"Water")</f>
        <v>0.8269295957235332</v>
      </c>
      <c r="F17">
        <f>[1]!Props("H","T",B17,"Q",0,"Water")</f>
        <v>461.41518953422172</v>
      </c>
      <c r="G17">
        <f>[1]!Props("H","T",B17,"Q",1,"Water")</f>
        <v>2691.0613426859577</v>
      </c>
    </row>
    <row r="18" spans="1:7" x14ac:dyDescent="0.25">
      <c r="A18">
        <v>120</v>
      </c>
      <c r="B18" s="2">
        <f t="shared" si="0"/>
        <v>393.15</v>
      </c>
      <c r="C18">
        <f>[1]!Props("P","T",B18,"Q",0,"Water")</f>
        <v>198.6744204783304</v>
      </c>
      <c r="D18">
        <f>[1]!Props("D","T",B18,"Q",0,"Water")</f>
        <v>943.10661743023138</v>
      </c>
      <c r="E18">
        <f>[1]!Props("D","T",B18,"Q",1,"Water")</f>
        <v>1.1220671917644258</v>
      </c>
      <c r="F18">
        <f>[1]!Props("H","T",B18,"Q",0,"Water")</f>
        <v>503.81169242137508</v>
      </c>
      <c r="G18">
        <f>[1]!Props("H","T",B18,"Q",1,"Water")</f>
        <v>2705.9257657931848</v>
      </c>
    </row>
    <row r="19" spans="1:7" x14ac:dyDescent="0.25">
      <c r="A19">
        <v>130</v>
      </c>
      <c r="B19" s="2">
        <f t="shared" si="0"/>
        <v>403.15</v>
      </c>
      <c r="C19">
        <f>[1]!Props("P","T",B19,"Q",0,"Water")</f>
        <v>270.27997678512435</v>
      </c>
      <c r="D19">
        <f>[1]!Props("D","T",B19,"Q",0,"Water")</f>
        <v>934.83398660706291</v>
      </c>
      <c r="E19">
        <f>[1]!Props("D","T",B19,"Q",1,"Water")</f>
        <v>1.4969959714827776</v>
      </c>
      <c r="F19">
        <f>[1]!Props("H","T",B19,"Q",0,"Water")</f>
        <v>546.38362438106753</v>
      </c>
      <c r="G19">
        <f>[1]!Props("H","T",B19,"Q",1,"Water")</f>
        <v>2720.0811051450514</v>
      </c>
    </row>
    <row r="20" spans="1:7" x14ac:dyDescent="0.25">
      <c r="A20">
        <v>140</v>
      </c>
      <c r="B20" s="2">
        <f t="shared" si="0"/>
        <v>413.15</v>
      </c>
      <c r="C20">
        <f>[1]!Props("P","T",B20,"Q",0,"Water")</f>
        <v>361.53909939990245</v>
      </c>
      <c r="D20">
        <f>[1]!Props("D","T",B20,"Q",0,"Water")</f>
        <v>926.13441329111174</v>
      </c>
      <c r="E20">
        <f>[1]!Props("D","T",B20,"Q",1,"Water")</f>
        <v>1.966745004512499</v>
      </c>
      <c r="F20">
        <f>[1]!Props("H","T",B20,"Q",0,"Water")</f>
        <v>589.16169048816187</v>
      </c>
      <c r="G20">
        <f>[1]!Props("H","T",B20,"Q",1,"Water")</f>
        <v>2733.4429731737559</v>
      </c>
    </row>
    <row r="21" spans="1:7" x14ac:dyDescent="0.25">
      <c r="A21">
        <v>150</v>
      </c>
      <c r="B21" s="2">
        <f t="shared" si="0"/>
        <v>423.15</v>
      </c>
      <c r="C21">
        <f>[1]!Props("P","T",B21,"Q",0,"Water")</f>
        <v>476.16453796936935</v>
      </c>
      <c r="D21">
        <f>[1]!Props("D","T",B21,"Q",0,"Water")</f>
        <v>917.00773926891372</v>
      </c>
      <c r="E21">
        <f>[1]!Props("D","T",B21,"Q",1,"Water")</f>
        <v>2.5480771470965995</v>
      </c>
      <c r="F21">
        <f>[1]!Props("H","T",B21,"Q",0,"Water")</f>
        <v>632.17944178050175</v>
      </c>
      <c r="G21">
        <f>[1]!Props("H","T",B21,"Q",1,"Water")</f>
        <v>2745.9254514300715</v>
      </c>
    </row>
    <row r="22" spans="1:7" x14ac:dyDescent="0.25">
      <c r="A22">
        <v>160</v>
      </c>
      <c r="B22" s="2">
        <f t="shared" si="0"/>
        <v>433.15</v>
      </c>
      <c r="C22">
        <f>[1]!Props("P","T",B22,"Q",0,"Water")</f>
        <v>618.23462142627261</v>
      </c>
      <c r="D22">
        <f>[1]!Props("D","T",B22,"Q",0,"Water")</f>
        <v>907.44950563406553</v>
      </c>
      <c r="E22">
        <f>[1]!Props("D","T",B22,"Q",1,"Water")</f>
        <v>3.2596441977622423</v>
      </c>
      <c r="F22">
        <f>[1]!Props("H","T",B22,"Q",0,"Water")</f>
        <v>675.47346558316849</v>
      </c>
      <c r="G22">
        <f>[1]!Props("H","T",B22,"Q",1,"Water")</f>
        <v>2757.441348992098</v>
      </c>
    </row>
    <row r="23" spans="1:7" x14ac:dyDescent="0.25">
      <c r="A23">
        <v>170</v>
      </c>
      <c r="B23" s="2">
        <f t="shared" si="0"/>
        <v>443.15</v>
      </c>
      <c r="C23">
        <f>[1]!Props("P","T",B23,"Q",0,"Water")</f>
        <v>792.18700698253531</v>
      </c>
      <c r="D23">
        <f>[1]!Props("D","T",B23,"Q",0,"Water")</f>
        <v>897.45096587596697</v>
      </c>
      <c r="E23">
        <f>[1]!Props("D","T",B23,"Q",1,"Water")</f>
        <v>4.1221925343383052</v>
      </c>
      <c r="F23">
        <f>[1]!Props("H","T",B23,"Q",0,"Water")</f>
        <v>719.08369096290494</v>
      </c>
      <c r="G23">
        <f>[1]!Props("H","T",B23,"Q",1,"Water")</f>
        <v>2767.9017622614292</v>
      </c>
    </row>
    <row r="24" spans="1:7" x14ac:dyDescent="0.25">
      <c r="A24">
        <v>180</v>
      </c>
      <c r="B24" s="2">
        <f t="shared" si="0"/>
        <v>453.15</v>
      </c>
      <c r="C24">
        <f>[1]!Props("P","T",B24,"Q",0,"Water")</f>
        <v>1002.8105360782382</v>
      </c>
      <c r="D24">
        <f>[1]!Props("D","T",B24,"Q",0,"Water")</f>
        <v>886.99896128081559</v>
      </c>
      <c r="E24">
        <f>[1]!Props("D","T",B24,"Q",1,"Water")</f>
        <v>5.1588361289205622</v>
      </c>
      <c r="F24">
        <f>[1]!Props("H","T",B24,"Q",0,"Water")</f>
        <v>763.05382639578045</v>
      </c>
      <c r="G24">
        <f>[1]!Props("H","T",B24,"Q",1,"Water")</f>
        <v>2777.2149260215924</v>
      </c>
    </row>
    <row r="25" spans="1:7" x14ac:dyDescent="0.25">
      <c r="A25">
        <v>190</v>
      </c>
      <c r="B25" s="2">
        <f t="shared" si="0"/>
        <v>463.15</v>
      </c>
      <c r="C25">
        <f>[1]!Props("P","T",B25,"Q",0,"Water")</f>
        <v>1255.2361551608849</v>
      </c>
      <c r="D25">
        <f>[1]!Props("D","T",B25,"Q",0,"Water")</f>
        <v>876.07565429885472</v>
      </c>
      <c r="E25">
        <f>[1]!Props("D","T",B25,"Q",1,"Water")</f>
        <v>6.3954187812090098</v>
      </c>
      <c r="F25">
        <f>[1]!Props("H","T",B25,"Q",0,"Water")</f>
        <v>807.43195145020456</v>
      </c>
      <c r="G25">
        <f>[1]!Props("H","T",B25,"Q",1,"Water")</f>
        <v>2785.2844447620337</v>
      </c>
    </row>
    <row r="26" spans="1:7" x14ac:dyDescent="0.25">
      <c r="A26">
        <v>200</v>
      </c>
      <c r="B26" s="2">
        <f t="shared" si="0"/>
        <v>473.15</v>
      </c>
      <c r="C26">
        <f>[1]!Props("P","T",B26,"Q",0,"Water")</f>
        <v>1554.9279004671425</v>
      </c>
      <c r="D26">
        <f>[1]!Props("D","T",B26,"Q",0,"Water")</f>
        <v>864.65810228712428</v>
      </c>
      <c r="E26">
        <f>[1]!Props("D","T",B26,"Q",1,"Water")</f>
        <v>7.860994516784233</v>
      </c>
      <c r="F26">
        <f>[1]!Props("H","T",B26,"Q",0,"Water")</f>
        <v>852.27129446014476</v>
      </c>
      <c r="G26">
        <f>[1]!Props("H","T",B26,"Q",1,"Water")</f>
        <v>2792.0070226267262</v>
      </c>
    </row>
    <row r="27" spans="1:7" x14ac:dyDescent="0.25">
      <c r="A27">
        <v>210</v>
      </c>
      <c r="B27" s="2">
        <f t="shared" si="0"/>
        <v>483.15</v>
      </c>
      <c r="C27">
        <f>[1]!Props("P","T",B27,"Q",0,"Water")</f>
        <v>1907.6749935317039</v>
      </c>
      <c r="D27">
        <f>[1]!Props("D","T",B27,"Q",0,"Water")</f>
        <v>852.71763851005528</v>
      </c>
      <c r="E27">
        <f>[1]!Props("D","T",B27,"Q",1,"Water")</f>
        <v>9.5884655414265385</v>
      </c>
      <c r="F27">
        <f>[1]!Props("H","T",B27,"Q",0,"Water")</f>
        <v>897.63124444412767</v>
      </c>
      <c r="G27">
        <f>[1]!Props("H","T",B27,"Q",1,"Water")</f>
        <v>2797.2697683428046</v>
      </c>
    </row>
    <row r="28" spans="1:7" x14ac:dyDescent="0.25">
      <c r="A28">
        <v>220</v>
      </c>
      <c r="B28" s="2">
        <f t="shared" si="0"/>
        <v>493.15</v>
      </c>
      <c r="C28">
        <f>[1]!Props("P","T",B28,"Q",0,"Water")</f>
        <v>2319.5861702587372</v>
      </c>
      <c r="D28">
        <f>[1]!Props("D","T",B28,"Q",0,"Water")</f>
        <v>840.21900675010761</v>
      </c>
      <c r="E28">
        <f>[1]!Props("D","T",B28,"Q",1,"Water")</f>
        <v>11.615432874294592</v>
      </c>
      <c r="F28">
        <f>[1]!Props("H","T",B28,"Q",0,"Water")</f>
        <v>943.57867004221146</v>
      </c>
      <c r="G28">
        <f>[1]!Props("H","T",B28,"Q",1,"Water")</f>
        <v>2800.9470527725671</v>
      </c>
    </row>
    <row r="29" spans="1:7" x14ac:dyDescent="0.25">
      <c r="A29">
        <v>230</v>
      </c>
      <c r="B29" s="2">
        <f t="shared" si="0"/>
        <v>503.15</v>
      </c>
      <c r="C29">
        <f>[1]!Props("P","T",B29,"Q",0,"Water")</f>
        <v>2797.0874969298998</v>
      </c>
      <c r="D29">
        <f>[1]!Props("D","T",B29,"Q",0,"Water")</f>
        <v>827.11916655180175</v>
      </c>
      <c r="E29">
        <f>[1]!Props("D","T",B29,"Q",1,"Water")</f>
        <v>13.985338957508098</v>
      </c>
      <c r="F29">
        <f>[1]!Props("H","T",B29,"Q",0,"Water")</f>
        <v>990.1896550774411</v>
      </c>
      <c r="G29">
        <f>[1]!Props("H","T",B29,"Q",1,"Water")</f>
        <v>2802.8967584010479</v>
      </c>
    </row>
    <row r="30" spans="1:7" x14ac:dyDescent="0.25">
      <c r="A30">
        <v>240</v>
      </c>
      <c r="B30" s="2">
        <f t="shared" si="0"/>
        <v>513.15</v>
      </c>
      <c r="C30">
        <f>[1]!Props("P","T",B30,"Q",0,"Water")</f>
        <v>3346.9251442694003</v>
      </c>
      <c r="D30">
        <f>[1]!Props("D","T",B30,"Q",0,"Water")</f>
        <v>813.36564216910097</v>
      </c>
      <c r="E30">
        <f>[1]!Props("D","T",B30,"Q",1,"Water")</f>
        <v>16.749019301602761</v>
      </c>
      <c r="F30">
        <f>[1]!Props("H","T",B30,"Q",0,"Water")</f>
        <v>1037.551816578999</v>
      </c>
      <c r="G30">
        <f>[1]!Props("H","T",B30,"Q",1,"Water")</f>
        <v>2802.9556046252392</v>
      </c>
    </row>
    <row r="31" spans="1:7" x14ac:dyDescent="0.25">
      <c r="A31">
        <v>250</v>
      </c>
      <c r="B31" s="2">
        <f t="shared" si="0"/>
        <v>523.15</v>
      </c>
      <c r="C31">
        <f>[1]!Props("P","T",B31,"Q",0,"Water")</f>
        <v>3976.1749306524598</v>
      </c>
      <c r="D31">
        <f>[1]!Props("D","T",B31,"Q",0,"Water")</f>
        <v>798.89422022042652</v>
      </c>
      <c r="E31">
        <f>[1]!Props("D","T",B31,"Q",1,"Water")</f>
        <v>19.966840438464143</v>
      </c>
      <c r="F31">
        <f>[1]!Props("H","T",B31,"Q",0,"Water")</f>
        <v>1085.7674588110201</v>
      </c>
      <c r="G31">
        <f>[1]!Props("H","T",B31,"Q",1,"Water")</f>
        <v>2800.9330729758371</v>
      </c>
    </row>
    <row r="32" spans="1:7" x14ac:dyDescent="0.25">
      <c r="A32">
        <v>260</v>
      </c>
      <c r="B32" s="2">
        <f t="shared" si="0"/>
        <v>533.15</v>
      </c>
      <c r="C32">
        <f>[1]!Props("P","T",B32,"Q",0,"Water")</f>
        <v>4692.2609922994561</v>
      </c>
      <c r="D32">
        <f>[1]!Props("D","T",B32,"Q",0,"Water")</f>
        <v>783.62569286973826</v>
      </c>
      <c r="E32">
        <f>[1]!Props("D","T",B32,"Q",1,"Water")</f>
        <v>23.711700367711778</v>
      </c>
      <c r="F32">
        <f>[1]!Props("H","T",B32,"Q",0,"Water")</f>
        <v>1134.9579569891007</v>
      </c>
      <c r="G32">
        <f>[1]!Props("H","T",B32,"Q",1,"Water")</f>
        <v>2796.6032203853574</v>
      </c>
    </row>
    <row r="33" spans="1:7" x14ac:dyDescent="0.25">
      <c r="A33">
        <v>270</v>
      </c>
      <c r="B33" s="2">
        <f t="shared" si="0"/>
        <v>543.15</v>
      </c>
      <c r="C33">
        <f>[1]!Props("P","T",B33,"Q",0,"Water")</f>
        <v>5502.9867830146577</v>
      </c>
      <c r="D33">
        <f>[1]!Props("D","T",B33,"Q",0,"Water")</f>
        <v>767.46116679898569</v>
      </c>
      <c r="E33">
        <f>[1]!Props("D","T",B33,"Q",1,"Water")</f>
        <v>28.073335624423731</v>
      </c>
      <c r="F33">
        <f>[1]!Props("H","T",B33,"Q",0,"Water")</f>
        <v>1185.2699943565901</v>
      </c>
      <c r="G33">
        <f>[1]!Props("H","T",B33,"Q",1,"Water")</f>
        <v>2789.6932193000157</v>
      </c>
    </row>
    <row r="34" spans="1:7" x14ac:dyDescent="0.25">
      <c r="A34">
        <v>280</v>
      </c>
      <c r="B34" s="2">
        <f t="shared" si="0"/>
        <v>553.15</v>
      </c>
      <c r="C34">
        <f>[1]!Props("P","T",B34,"Q",0,"Water")</f>
        <v>6416.5829095316267</v>
      </c>
      <c r="D34">
        <f>[1]!Props("D","T",B34,"Q",0,"Water")</f>
        <v>750.27516129988749</v>
      </c>
      <c r="E34">
        <f>[1]!Props("D","T",B34,"Q",1,"Water")</f>
        <v>33.164674054045257</v>
      </c>
      <c r="F34">
        <f>[1]!Props("H","T",B34,"Q",0,"Water")</f>
        <v>1236.8846659592452</v>
      </c>
      <c r="G34">
        <f>[1]!Props("H","T",B34,"Q",1,"Water")</f>
        <v>2779.8667305294593</v>
      </c>
    </row>
    <row r="35" spans="1:7" x14ac:dyDescent="0.25">
      <c r="A35">
        <v>290</v>
      </c>
      <c r="B35" s="2">
        <f t="shared" si="0"/>
        <v>563.15</v>
      </c>
      <c r="C35">
        <f>[1]!Props("P","T",B35,"Q",0,"Water")</f>
        <v>7441.7783444209954</v>
      </c>
      <c r="D35">
        <f>[1]!Props("D","T",B35,"Q",0,"Water")</f>
        <v>731.90519964369241</v>
      </c>
      <c r="E35">
        <f>[1]!Props("D","T",B35,"Q",1,"Water")</f>
        <v>39.131512960157593</v>
      </c>
      <c r="F35">
        <f>[1]!Props("H","T",B35,"Q",0,"Water")</f>
        <v>1290.0311497479454</v>
      </c>
      <c r="G35">
        <f>[1]!Props("H","T",B35,"Q",1,"Water")</f>
        <v>2766.6990506391412</v>
      </c>
    </row>
    <row r="36" spans="1:7" x14ac:dyDescent="0.25">
      <c r="A36">
        <v>300</v>
      </c>
      <c r="B36" s="2">
        <f t="shared" si="0"/>
        <v>573.15</v>
      </c>
      <c r="C36">
        <f>[1]!Props("P","T",B36,"Q",0,"Water")</f>
        <v>8587.9049408353076</v>
      </c>
      <c r="D36">
        <f>[1]!Props("D","T",B36,"Q",0,"Water")</f>
        <v>712.13563881962102</v>
      </c>
      <c r="E36">
        <f>[1]!Props("D","T",B36,"Q",1,"Water")</f>
        <v>46.167849523793365</v>
      </c>
      <c r="F36">
        <f>[1]!Props("H","T",B36,"Q",0,"Water")</f>
        <v>1345.0079264160959</v>
      </c>
      <c r="G36">
        <f>[1]!Props("H","T",B36,"Q",1,"Water")</f>
        <v>2749.6387614002556</v>
      </c>
    </row>
    <row r="37" spans="1:7" x14ac:dyDescent="0.25">
      <c r="A37">
        <v>310</v>
      </c>
      <c r="B37" s="2">
        <f t="shared" si="0"/>
        <v>583.15</v>
      </c>
      <c r="C37">
        <f>[1]!Props("P","T",B37,"Q",0,"Water")</f>
        <v>9865.0512111816915</v>
      </c>
      <c r="D37">
        <f>[1]!Props("D","T",B37,"Q",0,"Water")</f>
        <v>690.67154560985284</v>
      </c>
      <c r="E37">
        <f>[1]!Props("D","T",B37,"Q",1,"Water")</f>
        <v>54.541361541637151</v>
      </c>
      <c r="F37">
        <f>[1]!Props("H","T",B37,"Q",0,"Water")</f>
        <v>1402.2171260009461</v>
      </c>
      <c r="G37">
        <f>[1]!Props("H","T",B37,"Q",1,"Water")</f>
        <v>2727.9458789653931</v>
      </c>
    </row>
    <row r="38" spans="1:7" x14ac:dyDescent="0.25">
      <c r="A38">
        <v>320</v>
      </c>
      <c r="B38" s="2">
        <f t="shared" si="0"/>
        <v>593.15</v>
      </c>
      <c r="C38">
        <f>[1]!Props("P","T",B38,"Q",0,"Water")</f>
        <v>11284.292927464572</v>
      </c>
      <c r="D38">
        <f>[1]!Props("D","T",B38,"Q",0,"Water")</f>
        <v>667.09384803260423</v>
      </c>
      <c r="E38">
        <f>[1]!Props("D","T",B38,"Q",1,"Water")</f>
        <v>64.638432419885376</v>
      </c>
      <c r="F38">
        <f>[1]!Props("H","T",B38,"Q",0,"Water")</f>
        <v>1462.2236463970723</v>
      </c>
      <c r="G38">
        <f>[1]!Props("H","T",B38,"Q",1,"Water")</f>
        <v>2700.5857692409404</v>
      </c>
    </row>
    <row r="39" spans="1:7" x14ac:dyDescent="0.25">
      <c r="A39">
        <v>330</v>
      </c>
      <c r="B39" s="2">
        <f t="shared" si="0"/>
        <v>603.15</v>
      </c>
      <c r="C39">
        <f>[1]!Props("P","T",B39,"Q",0,"Water")</f>
        <v>12858.051600204713</v>
      </c>
      <c r="D39">
        <f>[1]!Props("D","T",B39,"Q",0,"Water")</f>
        <v>640.77321526640685</v>
      </c>
      <c r="E39">
        <f>[1]!Props("D","T",B39,"Q",1,"Water")</f>
        <v>77.050425987311172</v>
      </c>
      <c r="F39">
        <f>[1]!Props("H","T",B39,"Q",0,"Water")</f>
        <v>1525.8683270550459</v>
      </c>
      <c r="G39">
        <f>[1]!Props("H","T",B39,"Q",1,"Water")</f>
        <v>2666.031140557182</v>
      </c>
    </row>
    <row r="40" spans="1:7" x14ac:dyDescent="0.25">
      <c r="A40">
        <v>340</v>
      </c>
      <c r="B40" s="2">
        <f t="shared" si="0"/>
        <v>613.15</v>
      </c>
      <c r="C40">
        <f>[1]!Props("P","T",B40,"Q",0,"Water")</f>
        <v>14600.677372002207</v>
      </c>
      <c r="D40">
        <f>[1]!Props("D","T",B40,"Q",0,"Water")</f>
        <v>610.66759832541493</v>
      </c>
      <c r="E40">
        <f>[1]!Props("D","T",B40,"Q",1,"Water")</f>
        <v>92.758782507415674</v>
      </c>
      <c r="F40">
        <f>[1]!Props("H","T",B40,"Q",0,"Water")</f>
        <v>1594.5289922362745</v>
      </c>
      <c r="G40">
        <f>[1]!Props("H","T",B40,"Q",1,"Water")</f>
        <v>2621.8455755251885</v>
      </c>
    </row>
    <row r="41" spans="1:7" x14ac:dyDescent="0.25">
      <c r="A41">
        <v>350</v>
      </c>
      <c r="B41" s="2">
        <f t="shared" si="0"/>
        <v>623.15</v>
      </c>
      <c r="C41">
        <f>[1]!Props("P","T",B41,"Q",0,"Water")</f>
        <v>16529.415139051285</v>
      </c>
      <c r="D41">
        <f>[1]!Props("D","T",B41,"Q",0,"Water")</f>
        <v>574.70651653765685</v>
      </c>
      <c r="E41">
        <f>[1]!Props("D","T",B41,"Q",1,"Water")</f>
        <v>113.60561050162028</v>
      </c>
      <c r="F41">
        <f>[1]!Props("H","T",B41,"Q",0,"Water")</f>
        <v>1670.8899067277875</v>
      </c>
      <c r="G41">
        <f>[1]!Props("H","T",B41,"Q",1,"Water")</f>
        <v>2563.6367109445987</v>
      </c>
    </row>
    <row r="42" spans="1:7" x14ac:dyDescent="0.25">
      <c r="A42">
        <v>360</v>
      </c>
      <c r="B42" s="2">
        <f t="shared" si="0"/>
        <v>633.15</v>
      </c>
      <c r="C42">
        <f>[1]!Props("P","T",B42,"Q",0,"Water")</f>
        <v>18666.006646276048</v>
      </c>
      <c r="D42">
        <f>[1]!Props("D","T",B42,"Q",0,"Water")</f>
        <v>527.59162942231876</v>
      </c>
      <c r="E42">
        <f>[1]!Props("D","T",B42,"Q",1,"Water")</f>
        <v>143.89841140848043</v>
      </c>
      <c r="F42">
        <f>[1]!Props("H","T",B42,"Q",0,"Water")</f>
        <v>1761.6646205355191</v>
      </c>
      <c r="G42">
        <f>[1]!Props("H","T",B42,"Q",1,"Water")</f>
        <v>2481.4924833359923</v>
      </c>
    </row>
    <row r="43" spans="1:7" x14ac:dyDescent="0.25">
      <c r="A43">
        <v>370</v>
      </c>
      <c r="B43" s="2">
        <f t="shared" si="0"/>
        <v>643.15</v>
      </c>
      <c r="C43">
        <f>[1]!Props("P","T",B43,"Q",0,"Water")</f>
        <v>21043.563147465924</v>
      </c>
      <c r="D43">
        <f>[1]!Props("D","T",B43,"Q",0,"Water")</f>
        <v>451.42564747534033</v>
      </c>
      <c r="E43">
        <f>[1]!Props("D","T",B43,"Q",1,"Water")</f>
        <v>201.83931641744931</v>
      </c>
      <c r="F43">
        <f>[1]!Props("H","T",B43,"Q",0,"Water")</f>
        <v>1890.6872488661456</v>
      </c>
      <c r="G43">
        <f>[1]!Props("H","T",B43,"Q",1,"Water")</f>
        <v>2334.5182916067993</v>
      </c>
    </row>
    <row r="44" spans="1:7" x14ac:dyDescent="0.25">
      <c r="A44" t="e">
        <f ca="1">[1]!Props1("Water","Tcrit")-0.01-273.15</f>
        <v>#NAME?</v>
      </c>
      <c r="B44" s="2" t="e">
        <f t="shared" ref="B44" ca="1" si="1">A44+273.15</f>
        <v>#NAME?</v>
      </c>
      <c r="C44" t="e">
        <f ca="1">[1]!Props("P","T",B44,"Q",0,"Water")</f>
        <v>#VALUE!</v>
      </c>
      <c r="D44" t="e">
        <f ca="1">[1]!Props("D","T",B44,"Q",0,"Water")</f>
        <v>#VALUE!</v>
      </c>
      <c r="E44" t="e">
        <f ca="1">[1]!Props("D","T",B44,"Q",1,"Water")</f>
        <v>#VALUE!</v>
      </c>
      <c r="F44" t="e">
        <f ca="1">[1]!Props("H","T",B44,"Q",0,"Water")</f>
        <v>#VALUE!</v>
      </c>
      <c r="G44" t="e">
        <f ca="1">[1]!Props("H","T",B44,"Q",1,"Water")</f>
        <v>#VALUE!</v>
      </c>
    </row>
  </sheetData>
  <mergeCells count="1">
    <mergeCell ref="A2:E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calcs</vt:lpstr>
      <vt:lpstr>Water saturation table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2015-10-25T10:58:55Z</dcterms:modified>
</cp:coreProperties>
</file>