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4/Desktop/лабы ЭП/"/>
    </mc:Choice>
  </mc:AlternateContent>
  <xr:revisionPtr revIDLastSave="0" documentId="13_ncr:1_{EC918AAF-AEDC-5F41-9FD7-7195B01ABE7F}" xr6:coauthVersionLast="47" xr6:coauthVersionMax="47" xr10:uidLastSave="{00000000-0000-0000-0000-000000000000}"/>
  <bookViews>
    <workbookView xWindow="280" yWindow="500" windowWidth="27360" windowHeight="16840" xr2:uid="{7703EBC5-7F33-6F4C-A8FC-B362409DE9DB}"/>
  </bookViews>
  <sheets>
    <sheet name="Лист1" sheetId="1" r:id="rId1"/>
  </sheets>
  <definedNames>
    <definedName name="solver_adj" localSheetId="0" hidden="1">Лист1!$F$25:$H$25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Лист1!$E$27</definedName>
    <definedName name="solver_lhs2" localSheetId="0" hidden="1">Лист1!$E$29</definedName>
    <definedName name="solver_lhs3" localSheetId="0" hidden="1">Лист1!$F$25</definedName>
    <definedName name="solver_lhs4" localSheetId="0" hidden="1">Лист1!$G$25</definedName>
    <definedName name="solver_lhs5" localSheetId="0" hidden="1">Лист1!$H$25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opt" localSheetId="0" hidden="1">Лист1!$E$28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0.12</definedName>
    <definedName name="solver_rhs2" localSheetId="0" hidden="1">1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F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G4" i="1"/>
  <c r="G5" i="1"/>
  <c r="G6" i="1"/>
  <c r="G7" i="1"/>
  <c r="G8" i="1"/>
  <c r="G9" i="1"/>
  <c r="G10" i="1"/>
  <c r="G11" i="1"/>
  <c r="G12" i="1"/>
  <c r="G13" i="1"/>
  <c r="G14" i="1"/>
  <c r="G3" i="1"/>
  <c r="F4" i="1"/>
  <c r="F22" i="1" s="1"/>
  <c r="F5" i="1"/>
  <c r="F6" i="1"/>
  <c r="F7" i="1"/>
  <c r="F8" i="1"/>
  <c r="F9" i="1"/>
  <c r="F10" i="1"/>
  <c r="F11" i="1"/>
  <c r="F12" i="1"/>
  <c r="F13" i="1"/>
  <c r="F14" i="1"/>
  <c r="H16" i="1" l="1"/>
  <c r="H15" i="1"/>
  <c r="I15" i="1"/>
  <c r="F15" i="1"/>
  <c r="G16" i="1"/>
  <c r="G15" i="1"/>
  <c r="E28" i="1" s="1"/>
  <c r="G23" i="1"/>
  <c r="E27" i="1" s="1" a="1"/>
  <c r="E27" i="1" s="1"/>
  <c r="F16" i="1"/>
  <c r="H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<sst xmlns="http://schemas.openxmlformats.org/spreadsheetml/2006/main" count="27" uniqueCount="20">
  <si>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Дата</t>
  </si>
  <si>
    <t>Газпром</t>
  </si>
  <si>
    <t>Норникель</t>
  </si>
  <si>
    <t>Мечел</t>
  </si>
  <si>
    <t>Сбербанк</t>
  </si>
  <si>
    <t>Доходность Норникель</t>
  </si>
  <si>
    <t>Доходность Мечел</t>
  </si>
  <si>
    <t>Доходность Сбербанк</t>
  </si>
  <si>
    <t xml:space="preserve">Доходность Газпром </t>
  </si>
  <si>
    <t>Ожидаемая доходность (r)</t>
  </si>
  <si>
    <t>риск (q)</t>
  </si>
  <si>
    <t>Ковариационная матрица</t>
  </si>
  <si>
    <t>доля (w)</t>
  </si>
  <si>
    <t>общий риск портфеля</t>
  </si>
  <si>
    <t>общая доходность портфеля</t>
  </si>
  <si>
    <t>ограничение долей</t>
  </si>
  <si>
    <t>Ответ:</t>
  </si>
  <si>
    <t xml:space="preserve"> </t>
  </si>
  <si>
    <t xml:space="preserve">2) Портфель максимальной доходности qp&lt;=12%, rp = 5,34% : Газпром = 0; Норникель = 0,851235040346757; Мечел = 0,148764959653221 </t>
  </si>
  <si>
    <t xml:space="preserve">1) Портфель минимального риска rp&gt;=4%, qp = 9,19% : Газпром = 0,274381723556357; Норникель = 0,725618276443643; Мечел = 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</si>
</sst>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i/>
      <sz val="12"/>
      <color theme="1"/>
      <name val="Aptos Narrow"/>
      <family val="2"/>
      <charset val="204"/>
      <scheme val="minor"/>
    </font>
    <font>
      <b/>
      <sz val="14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5" borderId="0" xfId="0" applyFill="1"/>
    <xf numFmtId="0" fontId="0" fillId="0" borderId="1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822-B84B-A14F-A485-A43CFC76FE54}">
  <dimension ref="A1:L33"/>
  <sheetViews>
    <sheetView tabSelected="1" workbookViewId="0">
      <selection activeCell="B31" sqref="B31"/>
    </sheetView>
  </sheetViews>
  <sheetFormatPr baseColWidth="10" defaultRowHeight="16" x14ac:dyDescent="0.2"/>
  <cols>
    <col min="6" max="6" width="18" customWidth="1"/>
    <col min="7" max="7" width="20.1640625" customWidth="1"/>
    <col min="8" max="8" width="16.1640625" customWidth="1"/>
    <col min="9" max="9" width="19.1640625" customWidth="1"/>
  </cols>
  <sheetData>
    <row r="1" spans="1:9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8</v>
      </c>
      <c r="G1" s="5" t="s">
        <v>5</v>
      </c>
      <c r="H1" s="5" t="s">
        <v>6</v>
      </c>
      <c r="I1" s="5" t="s">
        <v>7</v>
      </c>
    </row>
    <row r="2" spans="1:9" x14ac:dyDescent="0.2">
      <c r="A2" s="1">
        <v>41671</v>
      </c>
      <c r="B2">
        <v>139.19999999999999</v>
      </c>
      <c r="C2">
        <v>59.8</v>
      </c>
      <c r="D2">
        <v>39.9</v>
      </c>
      <c r="E2">
        <v>91.16</v>
      </c>
      <c r="F2" s="8"/>
    </row>
    <row r="3" spans="1:9" x14ac:dyDescent="0.2">
      <c r="A3" s="1">
        <v>41699</v>
      </c>
      <c r="B3">
        <v>135.5</v>
      </c>
      <c r="C3">
        <v>58.65</v>
      </c>
      <c r="D3">
        <v>38.4</v>
      </c>
      <c r="E3">
        <v>83.8</v>
      </c>
      <c r="F3" s="9">
        <f>LN(B3/B2)</f>
        <v>-2.6940107580563654E-2</v>
      </c>
      <c r="G3" s="2">
        <f>LN(C3/C2)</f>
        <v>-1.9418085857101513E-2</v>
      </c>
      <c r="H3" s="2">
        <f t="shared" ref="H3:I14" si="0">LN(D3/D2)</f>
        <v>-3.8318864302136657E-2</v>
      </c>
      <c r="I3" s="2">
        <f t="shared" si="0"/>
        <v>-8.4183196889446171E-2</v>
      </c>
    </row>
    <row r="4" spans="1:9" x14ac:dyDescent="0.2">
      <c r="A4" s="1">
        <v>41730</v>
      </c>
      <c r="B4">
        <v>128.77000000000001</v>
      </c>
      <c r="C4">
        <v>64.05</v>
      </c>
      <c r="D4">
        <v>37.5</v>
      </c>
      <c r="E4">
        <v>72.5</v>
      </c>
      <c r="F4" s="9">
        <f t="shared" ref="F4:F14" si="1">LN(B4/B3)</f>
        <v>-5.0943773034063097E-2</v>
      </c>
      <c r="G4" s="2">
        <f t="shared" ref="G4:G14" si="2">LN(C4/C3)</f>
        <v>8.8076453243258815E-2</v>
      </c>
      <c r="H4" s="2">
        <f t="shared" si="0"/>
        <v>-2.3716526617316044E-2</v>
      </c>
      <c r="I4" s="2">
        <f t="shared" si="0"/>
        <v>-0.14484644562740823</v>
      </c>
    </row>
    <row r="5" spans="1:9" x14ac:dyDescent="0.2">
      <c r="A5" s="1">
        <v>41760</v>
      </c>
      <c r="B5">
        <v>141.69999999999999</v>
      </c>
      <c r="C5">
        <v>66.56</v>
      </c>
      <c r="D5">
        <v>47.5</v>
      </c>
      <c r="E5">
        <v>84.5</v>
      </c>
      <c r="F5" s="9">
        <f t="shared" si="1"/>
        <v>9.5684279410942097E-2</v>
      </c>
      <c r="G5" s="2">
        <f t="shared" si="2"/>
        <v>3.8439768170209901E-2</v>
      </c>
      <c r="H5" s="2">
        <f t="shared" si="0"/>
        <v>0.23638877806423034</v>
      </c>
      <c r="I5" s="2">
        <f t="shared" si="0"/>
        <v>0.15316497250249916</v>
      </c>
    </row>
    <row r="6" spans="1:9" x14ac:dyDescent="0.2">
      <c r="A6" s="1">
        <v>41791</v>
      </c>
      <c r="B6">
        <v>148.96</v>
      </c>
      <c r="C6">
        <v>67.19</v>
      </c>
      <c r="D6">
        <v>52.4</v>
      </c>
      <c r="E6">
        <v>84.5</v>
      </c>
      <c r="F6" s="9">
        <f t="shared" si="1"/>
        <v>4.9965666832122245E-2</v>
      </c>
      <c r="G6" s="2">
        <f t="shared" si="2"/>
        <v>9.4206304191053782E-3</v>
      </c>
      <c r="H6" s="2">
        <f t="shared" si="0"/>
        <v>9.8176880286400967E-2</v>
      </c>
      <c r="I6" s="2">
        <f t="shared" si="0"/>
        <v>0</v>
      </c>
    </row>
    <row r="7" spans="1:9" x14ac:dyDescent="0.2">
      <c r="A7" s="1">
        <v>41821</v>
      </c>
      <c r="B7">
        <v>132</v>
      </c>
      <c r="C7">
        <v>70.599999999999994</v>
      </c>
      <c r="D7">
        <v>38.5</v>
      </c>
      <c r="E7">
        <v>73.599999999999994</v>
      </c>
      <c r="F7" s="9">
        <f t="shared" si="1"/>
        <v>-0.1208758909423861</v>
      </c>
      <c r="G7" s="2">
        <f t="shared" si="2"/>
        <v>4.9505717567137758E-2</v>
      </c>
      <c r="H7" s="2">
        <f t="shared" si="0"/>
        <v>-0.30824835003325796</v>
      </c>
      <c r="I7" s="2">
        <f t="shared" si="0"/>
        <v>-0.13810650862829765</v>
      </c>
    </row>
    <row r="8" spans="1:9" x14ac:dyDescent="0.2">
      <c r="A8" s="1">
        <v>41852</v>
      </c>
      <c r="B8">
        <v>131.94999999999999</v>
      </c>
      <c r="C8">
        <v>72.3</v>
      </c>
      <c r="D8">
        <v>32.9</v>
      </c>
      <c r="E8">
        <v>73.209999999999994</v>
      </c>
      <c r="F8" s="9">
        <f t="shared" si="1"/>
        <v>-3.7885963703787899E-4</v>
      </c>
      <c r="G8" s="2">
        <f t="shared" si="2"/>
        <v>2.3793984665522645E-2</v>
      </c>
      <c r="H8" s="2">
        <f t="shared" si="0"/>
        <v>-0.15718558352241238</v>
      </c>
      <c r="I8" s="2">
        <f t="shared" si="0"/>
        <v>-5.3130020762792761E-3</v>
      </c>
    </row>
    <row r="9" spans="1:9" x14ac:dyDescent="0.2">
      <c r="A9" s="1">
        <v>41883</v>
      </c>
      <c r="B9">
        <v>137.9</v>
      </c>
      <c r="C9">
        <v>73.2</v>
      </c>
      <c r="D9">
        <v>24.6</v>
      </c>
      <c r="E9">
        <v>75.52</v>
      </c>
      <c r="F9" s="9">
        <f t="shared" si="1"/>
        <v>4.4105721849923091E-2</v>
      </c>
      <c r="G9" s="2">
        <f t="shared" si="2"/>
        <v>1.2371291802547047E-2</v>
      </c>
      <c r="H9" s="2">
        <f t="shared" si="0"/>
        <v>-0.29072621483300903</v>
      </c>
      <c r="I9" s="2">
        <f t="shared" si="0"/>
        <v>3.1065498178693977E-2</v>
      </c>
    </row>
    <row r="10" spans="1:9" x14ac:dyDescent="0.2">
      <c r="A10" s="1">
        <v>41913</v>
      </c>
      <c r="B10">
        <v>141.5</v>
      </c>
      <c r="C10">
        <v>80.33</v>
      </c>
      <c r="D10">
        <v>21.59</v>
      </c>
      <c r="E10">
        <v>76.23</v>
      </c>
      <c r="F10" s="9">
        <f t="shared" si="1"/>
        <v>2.577093228403611E-2</v>
      </c>
      <c r="G10" s="2">
        <f t="shared" si="2"/>
        <v>9.2947729218455122E-2</v>
      </c>
      <c r="H10" s="2">
        <f t="shared" si="0"/>
        <v>-0.13051619841160123</v>
      </c>
      <c r="I10" s="2">
        <f t="shared" si="0"/>
        <v>9.3575641629372371E-3</v>
      </c>
    </row>
    <row r="11" spans="1:9" x14ac:dyDescent="0.2">
      <c r="A11" s="1">
        <v>41944</v>
      </c>
      <c r="B11">
        <v>142.86000000000001</v>
      </c>
      <c r="C11">
        <v>88.2</v>
      </c>
      <c r="D11">
        <v>22.6</v>
      </c>
      <c r="E11">
        <v>72.25</v>
      </c>
      <c r="F11" s="9">
        <f t="shared" si="1"/>
        <v>9.5654126435342716E-3</v>
      </c>
      <c r="G11" s="2">
        <f t="shared" si="2"/>
        <v>9.3463812827024567E-2</v>
      </c>
      <c r="H11" s="2">
        <f t="shared" si="0"/>
        <v>4.5719661751524351E-2</v>
      </c>
      <c r="I11" s="2">
        <f t="shared" si="0"/>
        <v>-5.3622759007640929E-2</v>
      </c>
    </row>
    <row r="12" spans="1:9" x14ac:dyDescent="0.2">
      <c r="A12" s="1">
        <v>41974</v>
      </c>
      <c r="B12">
        <v>130.31</v>
      </c>
      <c r="C12">
        <v>80.8</v>
      </c>
      <c r="D12">
        <v>24.71</v>
      </c>
      <c r="E12">
        <v>54.9</v>
      </c>
      <c r="F12" s="9">
        <f t="shared" si="1"/>
        <v>-9.1948902570011898E-2</v>
      </c>
      <c r="G12" s="2">
        <f t="shared" si="2"/>
        <v>-8.7629997485695943E-2</v>
      </c>
      <c r="H12" s="2">
        <f t="shared" si="0"/>
        <v>8.9258113722278432E-2</v>
      </c>
      <c r="I12" s="2">
        <f t="shared" si="0"/>
        <v>-0.27461897847705663</v>
      </c>
    </row>
    <row r="13" spans="1:9" x14ac:dyDescent="0.2">
      <c r="A13" s="1">
        <v>42005</v>
      </c>
      <c r="B13">
        <v>143.82</v>
      </c>
      <c r="C13">
        <v>116.1</v>
      </c>
      <c r="D13">
        <v>44.85</v>
      </c>
      <c r="E13">
        <v>61.5</v>
      </c>
      <c r="F13" s="9">
        <f t="shared" si="1"/>
        <v>9.8646290517533278E-2</v>
      </c>
      <c r="G13" s="2">
        <f t="shared" si="2"/>
        <v>0.36247492317679614</v>
      </c>
      <c r="H13" s="2">
        <f t="shared" si="0"/>
        <v>0.59611556850428649</v>
      </c>
      <c r="I13" s="2">
        <f t="shared" si="0"/>
        <v>0.11352382629698736</v>
      </c>
    </row>
    <row r="14" spans="1:9" x14ac:dyDescent="0.2">
      <c r="A14" s="1">
        <v>42036</v>
      </c>
      <c r="B14">
        <v>152.94999999999999</v>
      </c>
      <c r="C14">
        <v>111.82</v>
      </c>
      <c r="D14">
        <v>82.27</v>
      </c>
      <c r="E14">
        <v>75.91</v>
      </c>
      <c r="F14" s="10">
        <f t="shared" si="1"/>
        <v>6.1548552922564496E-2</v>
      </c>
      <c r="G14" s="11">
        <f t="shared" si="2"/>
        <v>-3.7561453105346559E-2</v>
      </c>
      <c r="H14" s="11">
        <f t="shared" si="0"/>
        <v>0.60668293267603379</v>
      </c>
      <c r="I14" s="11">
        <f t="shared" si="0"/>
        <v>0.21051125321620454</v>
      </c>
    </row>
    <row r="15" spans="1:9" x14ac:dyDescent="0.2">
      <c r="C15" s="6" t="s">
        <v>9</v>
      </c>
      <c r="D15" s="3"/>
      <c r="E15" s="3"/>
      <c r="F15" s="9">
        <f>AVERAGE(F2:F14)</f>
        <v>7.8499435580494121E-3</v>
      </c>
      <c r="G15" s="2">
        <f t="shared" ref="G15:I15" si="3">AVERAGE(G2:G14)</f>
        <v>5.2157064553492782E-2</v>
      </c>
      <c r="H15" s="2">
        <f t="shared" si="3"/>
        <v>6.0302516440418417E-2</v>
      </c>
      <c r="I15" s="2">
        <f t="shared" si="3"/>
        <v>-1.5255648029067219E-2</v>
      </c>
    </row>
    <row r="16" spans="1:9" x14ac:dyDescent="0.2">
      <c r="C16" s="7"/>
      <c r="D16" s="7" t="s">
        <v>10</v>
      </c>
      <c r="E16" s="7"/>
      <c r="F16" s="9">
        <f>STDEV(F2:F14)</f>
        <v>6.9752562825792147E-2</v>
      </c>
      <c r="G16" s="2">
        <f t="shared" ref="G16:H16" si="4">STDEV(G2:G14)</f>
        <v>0.11203867335532808</v>
      </c>
      <c r="H16" s="2">
        <f t="shared" si="4"/>
        <v>0.29827812745506033</v>
      </c>
    </row>
    <row r="20" spans="2:12" ht="17" thickBot="1" x14ac:dyDescent="0.25">
      <c r="E20" t="s">
        <v>11</v>
      </c>
    </row>
    <row r="21" spans="2:12" x14ac:dyDescent="0.2">
      <c r="D21" s="14" t="s">
        <v>12</v>
      </c>
      <c r="E21" s="13"/>
      <c r="F21" s="13" t="s">
        <v>1</v>
      </c>
      <c r="G21" s="13" t="s">
        <v>2</v>
      </c>
      <c r="H21" s="13" t="s">
        <v>3</v>
      </c>
    </row>
    <row r="22" spans="2:12" x14ac:dyDescent="0.2">
      <c r="D22" s="14">
        <v>0.25</v>
      </c>
      <c r="E22" t="s">
        <v>1</v>
      </c>
      <c r="F22">
        <f>VARP(Лист1!$F$3:$F$14)</f>
        <v>4.4599683523689074E-3</v>
      </c>
      <c r="G22">
        <v>2.8846829621601401E-3</v>
      </c>
      <c r="H22">
        <v>1.11327125132485E-2</v>
      </c>
    </row>
    <row r="23" spans="2:12" x14ac:dyDescent="0.2">
      <c r="D23" s="14">
        <v>0.25</v>
      </c>
      <c r="E23" t="s">
        <v>2</v>
      </c>
      <c r="F23">
        <v>2.8846829621601401E-3</v>
      </c>
      <c r="G23">
        <f>VARP(Лист1!$G$3:$G$14)</f>
        <v>1.1506608966620077E-2</v>
      </c>
      <c r="H23">
        <v>1.04947441866738E-2</v>
      </c>
    </row>
    <row r="24" spans="2:12" ht="17" thickBot="1" x14ac:dyDescent="0.25">
      <c r="D24" s="14">
        <v>0.5</v>
      </c>
      <c r="E24" s="12" t="s">
        <v>3</v>
      </c>
      <c r="F24" s="12">
        <v>1.11327125132485E-2</v>
      </c>
      <c r="G24" s="12">
        <v>1.04947441866738E-2</v>
      </c>
      <c r="H24" s="12">
        <f>VARP(Лист1!$H$3:$H$14)</f>
        <v>8.1555687874922456E-2</v>
      </c>
    </row>
    <row r="25" spans="2:12" x14ac:dyDescent="0.2">
      <c r="D25" s="14" t="s">
        <v>12</v>
      </c>
      <c r="E25" s="14"/>
      <c r="F25" s="14">
        <v>0</v>
      </c>
      <c r="G25" s="14">
        <v>0.85123504034677111</v>
      </c>
      <c r="H25" s="14">
        <v>0.14876495965320199</v>
      </c>
    </row>
    <row r="27" spans="2:12" x14ac:dyDescent="0.2">
      <c r="D27" s="15" t="s">
        <v>13</v>
      </c>
      <c r="E27" s="2" cm="1">
        <f t="array" ref="E27">SQRT(MMULT(MMULT(F25:H25,F22:H24),D22:D24))</f>
        <v>0.12000002594140478</v>
      </c>
    </row>
    <row r="28" spans="2:12" x14ac:dyDescent="0.2">
      <c r="D28" s="15" t="s">
        <v>14</v>
      </c>
      <c r="E28" s="2">
        <f>F15*F25+G15*G25+H15*H25</f>
        <v>5.3368822374806973E-2</v>
      </c>
    </row>
    <row r="29" spans="2:12" x14ac:dyDescent="0.2">
      <c r="D29" s="15" t="s">
        <v>15</v>
      </c>
      <c r="E29">
        <f>SUM(F25:H25)</f>
        <v>0.99999999999997313</v>
      </c>
    </row>
    <row r="31" spans="2:12" ht="19" x14ac:dyDescent="0.25">
      <c r="C31" s="17" t="s">
        <v>16</v>
      </c>
      <c r="D31" s="17"/>
      <c r="E31" s="17"/>
      <c r="F31" s="17"/>
      <c r="G31" s="17"/>
      <c r="H31" s="17"/>
      <c r="I31" s="17"/>
      <c r="J31" s="17"/>
      <c r="K31" s="16"/>
      <c r="L31" s="16"/>
    </row>
    <row r="32" spans="2:12" ht="19" x14ac:dyDescent="0.25">
      <c r="B32" t="s">
        <v>17</v>
      </c>
      <c r="C32" s="17" t="s">
        <v>19</v>
      </c>
      <c r="D32" s="17"/>
      <c r="E32" s="17"/>
      <c r="F32" s="17"/>
      <c r="G32" s="17"/>
      <c r="H32" s="17"/>
      <c r="I32" s="17"/>
      <c r="J32" s="17"/>
      <c r="K32" s="16"/>
      <c r="L32" s="16"/>
    </row>
    <row r="33" spans="3:12" ht="19" x14ac:dyDescent="0.25">
      <c r="C33" s="17" t="s">
        <v>18</v>
      </c>
      <c r="D33" s="17"/>
      <c r="E33" s="17"/>
      <c r="F33" s="17"/>
      <c r="G33" s="17"/>
      <c r="H33" s="17"/>
      <c r="I33" s="17"/>
      <c r="J33" s="17"/>
      <c r="K33" s="16"/>
      <c r="L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2025-01-18T09:14:38Z</dcterms:created>
  <dcterms:modified xsi:type="dcterms:W3CDTF">2025-01-18T11:04:02Z</dcterms:modified>
</cp:coreProperties>
</file>