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manuelverkinderen-my.sharepoint.com/personal/emmanuel_aecforward_ai/Documents/2021 - Research/2021_06_15 ColBot/ColumnScraping/"/>
    </mc:Choice>
  </mc:AlternateContent>
  <xr:revisionPtr revIDLastSave="211" documentId="8_{C40CE2D4-2666-494F-AC96-74935F9E01A9}" xr6:coauthVersionLast="47" xr6:coauthVersionMax="47" xr10:uidLastSave="{384DC8CB-1A77-427C-8F8D-069D01CA6DA7}"/>
  <bookViews>
    <workbookView xWindow="15180" yWindow="3915" windowWidth="30720" windowHeight="16770" xr2:uid="{BE732FE0-8D2B-40C6-8146-2CCC3684C01A}"/>
  </bookViews>
  <sheets>
    <sheet name="Sheet1" sheetId="5" r:id="rId1"/>
    <sheet name="Sheet1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3" i="5" l="1"/>
  <c r="W4" i="5"/>
  <c r="W5" i="5"/>
  <c r="W6" i="5"/>
  <c r="W7" i="5"/>
  <c r="W8" i="5"/>
  <c r="W9" i="5"/>
  <c r="W10" i="5"/>
  <c r="W11" i="5"/>
  <c r="W12" i="5"/>
  <c r="W13" i="5"/>
  <c r="W14" i="5"/>
  <c r="W15" i="5"/>
  <c r="W16" i="5"/>
  <c r="W17" i="5"/>
  <c r="W18" i="5"/>
  <c r="W19" i="5"/>
  <c r="W20" i="5"/>
  <c r="W21" i="5"/>
  <c r="W22" i="5"/>
  <c r="W23" i="5"/>
  <c r="W24" i="5"/>
  <c r="W25" i="5"/>
  <c r="W26" i="5"/>
  <c r="W27" i="5"/>
  <c r="W28" i="5"/>
  <c r="W29" i="5"/>
  <c r="W30" i="5"/>
  <c r="W31" i="5"/>
  <c r="W32" i="5"/>
  <c r="W33" i="5"/>
  <c r="W34" i="5"/>
  <c r="W35" i="5"/>
  <c r="W36" i="5"/>
  <c r="W37" i="5"/>
  <c r="W38" i="5"/>
  <c r="W39" i="5"/>
  <c r="W40" i="5"/>
  <c r="W41" i="5"/>
  <c r="W42" i="5"/>
  <c r="W43" i="5"/>
  <c r="W44" i="5"/>
  <c r="W45" i="5"/>
  <c r="W46" i="5"/>
  <c r="W1" i="5"/>
  <c r="W2" i="5"/>
  <c r="A42" i="5"/>
  <c r="C42" i="5"/>
  <c r="D42" i="5"/>
  <c r="E42" i="5"/>
  <c r="F42" i="5"/>
  <c r="G42" i="5"/>
  <c r="H42" i="5"/>
  <c r="I42" i="5"/>
  <c r="J42" i="5"/>
  <c r="K42" i="5"/>
  <c r="L42" i="5"/>
  <c r="M42" i="5"/>
  <c r="N42" i="5"/>
  <c r="O42" i="5"/>
  <c r="P42" i="5"/>
  <c r="Q42" i="5"/>
  <c r="R42" i="5"/>
  <c r="S42" i="5"/>
  <c r="T42" i="5"/>
  <c r="U42" i="5"/>
  <c r="V42" i="5"/>
  <c r="A43" i="5"/>
  <c r="C43" i="5"/>
  <c r="D43" i="5"/>
  <c r="E43" i="5"/>
  <c r="F43" i="5"/>
  <c r="G43" i="5"/>
  <c r="H43" i="5"/>
  <c r="I43" i="5"/>
  <c r="J43" i="5"/>
  <c r="K43" i="5"/>
  <c r="L43" i="5"/>
  <c r="M43" i="5"/>
  <c r="N43" i="5"/>
  <c r="O43" i="5"/>
  <c r="P43" i="5"/>
  <c r="Q43" i="5"/>
  <c r="R43" i="5"/>
  <c r="S43" i="5"/>
  <c r="T43" i="5"/>
  <c r="U43" i="5"/>
  <c r="V43" i="5"/>
  <c r="A36" i="5"/>
  <c r="C36" i="5"/>
  <c r="D36" i="5"/>
  <c r="E36" i="5"/>
  <c r="F36" i="5"/>
  <c r="G36" i="5"/>
  <c r="H36" i="5"/>
  <c r="I36" i="5"/>
  <c r="J36" i="5"/>
  <c r="K36" i="5"/>
  <c r="L36" i="5"/>
  <c r="M36" i="5"/>
  <c r="N36" i="5"/>
  <c r="O36" i="5"/>
  <c r="P36" i="5"/>
  <c r="Q36" i="5"/>
  <c r="R36" i="5"/>
  <c r="S36" i="5"/>
  <c r="T36" i="5"/>
  <c r="U36" i="5"/>
  <c r="V36" i="5"/>
  <c r="A3" i="5"/>
  <c r="C3" i="5"/>
  <c r="D3" i="5"/>
  <c r="E3" i="5"/>
  <c r="F3" i="5"/>
  <c r="G3" i="5"/>
  <c r="H3" i="5"/>
  <c r="I3" i="5"/>
  <c r="J3" i="5"/>
  <c r="K3" i="5"/>
  <c r="L3" i="5"/>
  <c r="M3" i="5"/>
  <c r="N3" i="5"/>
  <c r="O3" i="5"/>
  <c r="P3" i="5"/>
  <c r="Q3" i="5"/>
  <c r="R3" i="5"/>
  <c r="S3" i="5"/>
  <c r="T3" i="5"/>
  <c r="U3" i="5"/>
  <c r="V3" i="5"/>
  <c r="A4" i="5"/>
  <c r="C4" i="5"/>
  <c r="D4" i="5"/>
  <c r="E4" i="5"/>
  <c r="F4" i="5"/>
  <c r="G4" i="5"/>
  <c r="H4" i="5"/>
  <c r="I4" i="5"/>
  <c r="J4" i="5"/>
  <c r="K4" i="5"/>
  <c r="L4" i="5"/>
  <c r="M4" i="5"/>
  <c r="N4" i="5"/>
  <c r="O4" i="5"/>
  <c r="P4" i="5"/>
  <c r="Q4" i="5"/>
  <c r="R4" i="5"/>
  <c r="S4" i="5"/>
  <c r="T4" i="5"/>
  <c r="U4" i="5"/>
  <c r="V4" i="5"/>
  <c r="A5" i="5"/>
  <c r="C5" i="5"/>
  <c r="D5" i="5"/>
  <c r="E5" i="5"/>
  <c r="F5" i="5"/>
  <c r="G5" i="5"/>
  <c r="H5" i="5"/>
  <c r="I5" i="5"/>
  <c r="J5" i="5"/>
  <c r="K5" i="5"/>
  <c r="L5" i="5"/>
  <c r="M5" i="5"/>
  <c r="N5" i="5"/>
  <c r="O5" i="5"/>
  <c r="P5" i="5"/>
  <c r="Q5" i="5"/>
  <c r="R5" i="5"/>
  <c r="S5" i="5"/>
  <c r="T5" i="5"/>
  <c r="U5" i="5"/>
  <c r="V5" i="5"/>
  <c r="A6" i="5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A7" i="5"/>
  <c r="C7" i="5"/>
  <c r="D7" i="5"/>
  <c r="E7" i="5"/>
  <c r="F7" i="5"/>
  <c r="G7" i="5"/>
  <c r="H7" i="5"/>
  <c r="I7" i="5"/>
  <c r="J7" i="5"/>
  <c r="K7" i="5"/>
  <c r="L7" i="5"/>
  <c r="M7" i="5"/>
  <c r="N7" i="5"/>
  <c r="O7" i="5"/>
  <c r="P7" i="5"/>
  <c r="Q7" i="5"/>
  <c r="R7" i="5"/>
  <c r="S7" i="5"/>
  <c r="T7" i="5"/>
  <c r="U7" i="5"/>
  <c r="V7" i="5"/>
  <c r="A8" i="5"/>
  <c r="C8" i="5"/>
  <c r="D8" i="5"/>
  <c r="E8" i="5"/>
  <c r="F8" i="5"/>
  <c r="G8" i="5"/>
  <c r="H8" i="5"/>
  <c r="I8" i="5"/>
  <c r="J8" i="5"/>
  <c r="K8" i="5"/>
  <c r="L8" i="5"/>
  <c r="M8" i="5"/>
  <c r="N8" i="5"/>
  <c r="O8" i="5"/>
  <c r="P8" i="5"/>
  <c r="Q8" i="5"/>
  <c r="R8" i="5"/>
  <c r="S8" i="5"/>
  <c r="T8" i="5"/>
  <c r="U8" i="5"/>
  <c r="V8" i="5"/>
  <c r="A9" i="5"/>
  <c r="C9" i="5"/>
  <c r="D9" i="5"/>
  <c r="E9" i="5"/>
  <c r="F9" i="5"/>
  <c r="G9" i="5"/>
  <c r="H9" i="5"/>
  <c r="I9" i="5"/>
  <c r="J9" i="5"/>
  <c r="K9" i="5"/>
  <c r="L9" i="5"/>
  <c r="M9" i="5"/>
  <c r="N9" i="5"/>
  <c r="O9" i="5"/>
  <c r="P9" i="5"/>
  <c r="Q9" i="5"/>
  <c r="R9" i="5"/>
  <c r="S9" i="5"/>
  <c r="T9" i="5"/>
  <c r="U9" i="5"/>
  <c r="V9" i="5"/>
  <c r="A10" i="5"/>
  <c r="C10" i="5"/>
  <c r="D10" i="5"/>
  <c r="E10" i="5"/>
  <c r="F10" i="5"/>
  <c r="G10" i="5"/>
  <c r="H10" i="5"/>
  <c r="I10" i="5"/>
  <c r="J10" i="5"/>
  <c r="K10" i="5"/>
  <c r="L10" i="5"/>
  <c r="M10" i="5"/>
  <c r="N10" i="5"/>
  <c r="O10" i="5"/>
  <c r="P10" i="5"/>
  <c r="Q10" i="5"/>
  <c r="R10" i="5"/>
  <c r="S10" i="5"/>
  <c r="T10" i="5"/>
  <c r="U10" i="5"/>
  <c r="V10" i="5"/>
  <c r="V1" i="5"/>
  <c r="V2" i="5"/>
  <c r="V11" i="5"/>
  <c r="V12" i="5"/>
  <c r="V13" i="5"/>
  <c r="V14" i="5"/>
  <c r="V15" i="5"/>
  <c r="V16" i="5"/>
  <c r="V17" i="5"/>
  <c r="V18" i="5"/>
  <c r="V19" i="5"/>
  <c r="V20" i="5"/>
  <c r="V21" i="5"/>
  <c r="V22" i="5"/>
  <c r="V23" i="5"/>
  <c r="V24" i="5"/>
  <c r="V25" i="5"/>
  <c r="V26" i="5"/>
  <c r="V27" i="5"/>
  <c r="V28" i="5"/>
  <c r="V29" i="5"/>
  <c r="V30" i="5"/>
  <c r="V31" i="5"/>
  <c r="V32" i="5"/>
  <c r="V33" i="5"/>
  <c r="V34" i="5"/>
  <c r="V35" i="5"/>
  <c r="V37" i="5"/>
  <c r="V38" i="5"/>
  <c r="V39" i="5"/>
  <c r="V40" i="5"/>
  <c r="V41" i="5"/>
  <c r="V44" i="5"/>
  <c r="V45" i="5"/>
  <c r="V46" i="5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AT34" i="1"/>
  <c r="AT35" i="1"/>
  <c r="AT36" i="1"/>
  <c r="AT37" i="1"/>
  <c r="AT38" i="1"/>
  <c r="AT39" i="1"/>
  <c r="AT40" i="1"/>
  <c r="AT41" i="1"/>
  <c r="AT42" i="1"/>
  <c r="AT43" i="1"/>
  <c r="AT44" i="1"/>
  <c r="AT45" i="1"/>
  <c r="AT46" i="1"/>
  <c r="AT47" i="1"/>
  <c r="AT48" i="1"/>
  <c r="AT49" i="1"/>
  <c r="AT50" i="1"/>
  <c r="AT51" i="1"/>
  <c r="AT52" i="1"/>
  <c r="AT53" i="1"/>
  <c r="AT54" i="1"/>
  <c r="AT55" i="1"/>
  <c r="AT56" i="1"/>
  <c r="AT57" i="1"/>
  <c r="AT12" i="1"/>
  <c r="K1" i="5"/>
  <c r="L1" i="5"/>
  <c r="M1" i="5"/>
  <c r="N1" i="5"/>
  <c r="O1" i="5"/>
  <c r="P1" i="5"/>
  <c r="Q1" i="5"/>
  <c r="R1" i="5"/>
  <c r="S1" i="5"/>
  <c r="T1" i="5"/>
  <c r="U1" i="5"/>
  <c r="K2" i="5"/>
  <c r="L2" i="5"/>
  <c r="M2" i="5"/>
  <c r="N2" i="5"/>
  <c r="O2" i="5"/>
  <c r="P2" i="5"/>
  <c r="Q2" i="5"/>
  <c r="R2" i="5"/>
  <c r="S2" i="5"/>
  <c r="T2" i="5"/>
  <c r="U2" i="5"/>
  <c r="K11" i="5"/>
  <c r="L11" i="5"/>
  <c r="M11" i="5"/>
  <c r="N11" i="5"/>
  <c r="O11" i="5"/>
  <c r="P11" i="5"/>
  <c r="Q11" i="5"/>
  <c r="R11" i="5"/>
  <c r="S11" i="5"/>
  <c r="T11" i="5"/>
  <c r="U11" i="5"/>
  <c r="K12" i="5"/>
  <c r="L12" i="5"/>
  <c r="M12" i="5"/>
  <c r="N12" i="5"/>
  <c r="O12" i="5"/>
  <c r="P12" i="5"/>
  <c r="Q12" i="5"/>
  <c r="R12" i="5"/>
  <c r="S12" i="5"/>
  <c r="T12" i="5"/>
  <c r="U12" i="5"/>
  <c r="K13" i="5"/>
  <c r="L13" i="5"/>
  <c r="M13" i="5"/>
  <c r="N13" i="5"/>
  <c r="O13" i="5"/>
  <c r="P13" i="5"/>
  <c r="Q13" i="5"/>
  <c r="R13" i="5"/>
  <c r="S13" i="5"/>
  <c r="T13" i="5"/>
  <c r="U13" i="5"/>
  <c r="K14" i="5"/>
  <c r="L14" i="5"/>
  <c r="M14" i="5"/>
  <c r="N14" i="5"/>
  <c r="O14" i="5"/>
  <c r="P14" i="5"/>
  <c r="Q14" i="5"/>
  <c r="R14" i="5"/>
  <c r="S14" i="5"/>
  <c r="T14" i="5"/>
  <c r="U14" i="5"/>
  <c r="K15" i="5"/>
  <c r="L15" i="5"/>
  <c r="M15" i="5"/>
  <c r="N15" i="5"/>
  <c r="O15" i="5"/>
  <c r="P15" i="5"/>
  <c r="Q15" i="5"/>
  <c r="R15" i="5"/>
  <c r="S15" i="5"/>
  <c r="T15" i="5"/>
  <c r="U15" i="5"/>
  <c r="K16" i="5"/>
  <c r="L16" i="5"/>
  <c r="M16" i="5"/>
  <c r="N16" i="5"/>
  <c r="O16" i="5"/>
  <c r="P16" i="5"/>
  <c r="Q16" i="5"/>
  <c r="R16" i="5"/>
  <c r="S16" i="5"/>
  <c r="T16" i="5"/>
  <c r="U16" i="5"/>
  <c r="K17" i="5"/>
  <c r="L17" i="5"/>
  <c r="M17" i="5"/>
  <c r="N17" i="5"/>
  <c r="O17" i="5"/>
  <c r="P17" i="5"/>
  <c r="Q17" i="5"/>
  <c r="R17" i="5"/>
  <c r="S17" i="5"/>
  <c r="T17" i="5"/>
  <c r="U17" i="5"/>
  <c r="K18" i="5"/>
  <c r="L18" i="5"/>
  <c r="M18" i="5"/>
  <c r="N18" i="5"/>
  <c r="O18" i="5"/>
  <c r="P18" i="5"/>
  <c r="Q18" i="5"/>
  <c r="R18" i="5"/>
  <c r="S18" i="5"/>
  <c r="T18" i="5"/>
  <c r="U18" i="5"/>
  <c r="K19" i="5"/>
  <c r="L19" i="5"/>
  <c r="M19" i="5"/>
  <c r="N19" i="5"/>
  <c r="O19" i="5"/>
  <c r="P19" i="5"/>
  <c r="Q19" i="5"/>
  <c r="R19" i="5"/>
  <c r="S19" i="5"/>
  <c r="T19" i="5"/>
  <c r="U19" i="5"/>
  <c r="K20" i="5"/>
  <c r="L20" i="5"/>
  <c r="M20" i="5"/>
  <c r="N20" i="5"/>
  <c r="O20" i="5"/>
  <c r="P20" i="5"/>
  <c r="Q20" i="5"/>
  <c r="R20" i="5"/>
  <c r="S20" i="5"/>
  <c r="T20" i="5"/>
  <c r="U20" i="5"/>
  <c r="K21" i="5"/>
  <c r="L21" i="5"/>
  <c r="M21" i="5"/>
  <c r="N21" i="5"/>
  <c r="O21" i="5"/>
  <c r="P21" i="5"/>
  <c r="Q21" i="5"/>
  <c r="R21" i="5"/>
  <c r="S21" i="5"/>
  <c r="T21" i="5"/>
  <c r="U21" i="5"/>
  <c r="K22" i="5"/>
  <c r="L22" i="5"/>
  <c r="M22" i="5"/>
  <c r="N22" i="5"/>
  <c r="O22" i="5"/>
  <c r="P22" i="5"/>
  <c r="Q22" i="5"/>
  <c r="R22" i="5"/>
  <c r="S22" i="5"/>
  <c r="T22" i="5"/>
  <c r="U22" i="5"/>
  <c r="K23" i="5"/>
  <c r="L23" i="5"/>
  <c r="M23" i="5"/>
  <c r="N23" i="5"/>
  <c r="O23" i="5"/>
  <c r="P23" i="5"/>
  <c r="Q23" i="5"/>
  <c r="R23" i="5"/>
  <c r="S23" i="5"/>
  <c r="T23" i="5"/>
  <c r="U23" i="5"/>
  <c r="K24" i="5"/>
  <c r="L24" i="5"/>
  <c r="M24" i="5"/>
  <c r="N24" i="5"/>
  <c r="O24" i="5"/>
  <c r="P24" i="5"/>
  <c r="Q24" i="5"/>
  <c r="R24" i="5"/>
  <c r="S24" i="5"/>
  <c r="T24" i="5"/>
  <c r="U24" i="5"/>
  <c r="K25" i="5"/>
  <c r="L25" i="5"/>
  <c r="M25" i="5"/>
  <c r="N25" i="5"/>
  <c r="O25" i="5"/>
  <c r="P25" i="5"/>
  <c r="Q25" i="5"/>
  <c r="R25" i="5"/>
  <c r="S25" i="5"/>
  <c r="T25" i="5"/>
  <c r="U25" i="5"/>
  <c r="K26" i="5"/>
  <c r="L26" i="5"/>
  <c r="M26" i="5"/>
  <c r="N26" i="5"/>
  <c r="O26" i="5"/>
  <c r="P26" i="5"/>
  <c r="Q26" i="5"/>
  <c r="R26" i="5"/>
  <c r="S26" i="5"/>
  <c r="T26" i="5"/>
  <c r="U26" i="5"/>
  <c r="K27" i="5"/>
  <c r="L27" i="5"/>
  <c r="M27" i="5"/>
  <c r="N27" i="5"/>
  <c r="O27" i="5"/>
  <c r="P27" i="5"/>
  <c r="Q27" i="5"/>
  <c r="R27" i="5"/>
  <c r="S27" i="5"/>
  <c r="T27" i="5"/>
  <c r="U27" i="5"/>
  <c r="K28" i="5"/>
  <c r="L28" i="5"/>
  <c r="M28" i="5"/>
  <c r="N28" i="5"/>
  <c r="O28" i="5"/>
  <c r="P28" i="5"/>
  <c r="Q28" i="5"/>
  <c r="R28" i="5"/>
  <c r="S28" i="5"/>
  <c r="T28" i="5"/>
  <c r="U28" i="5"/>
  <c r="K29" i="5"/>
  <c r="L29" i="5"/>
  <c r="M29" i="5"/>
  <c r="N29" i="5"/>
  <c r="O29" i="5"/>
  <c r="P29" i="5"/>
  <c r="Q29" i="5"/>
  <c r="R29" i="5"/>
  <c r="S29" i="5"/>
  <c r="T29" i="5"/>
  <c r="U29" i="5"/>
  <c r="K30" i="5"/>
  <c r="L30" i="5"/>
  <c r="M30" i="5"/>
  <c r="N30" i="5"/>
  <c r="O30" i="5"/>
  <c r="P30" i="5"/>
  <c r="Q30" i="5"/>
  <c r="R30" i="5"/>
  <c r="S30" i="5"/>
  <c r="T30" i="5"/>
  <c r="U30" i="5"/>
  <c r="K31" i="5"/>
  <c r="L31" i="5"/>
  <c r="M31" i="5"/>
  <c r="N31" i="5"/>
  <c r="O31" i="5"/>
  <c r="P31" i="5"/>
  <c r="Q31" i="5"/>
  <c r="R31" i="5"/>
  <c r="S31" i="5"/>
  <c r="T31" i="5"/>
  <c r="U31" i="5"/>
  <c r="K32" i="5"/>
  <c r="L32" i="5"/>
  <c r="M32" i="5"/>
  <c r="N32" i="5"/>
  <c r="O32" i="5"/>
  <c r="P32" i="5"/>
  <c r="Q32" i="5"/>
  <c r="R32" i="5"/>
  <c r="S32" i="5"/>
  <c r="T32" i="5"/>
  <c r="U32" i="5"/>
  <c r="K33" i="5"/>
  <c r="L33" i="5"/>
  <c r="M33" i="5"/>
  <c r="N33" i="5"/>
  <c r="O33" i="5"/>
  <c r="P33" i="5"/>
  <c r="Q33" i="5"/>
  <c r="R33" i="5"/>
  <c r="S33" i="5"/>
  <c r="T33" i="5"/>
  <c r="U33" i="5"/>
  <c r="K34" i="5"/>
  <c r="L34" i="5"/>
  <c r="M34" i="5"/>
  <c r="N34" i="5"/>
  <c r="O34" i="5"/>
  <c r="P34" i="5"/>
  <c r="Q34" i="5"/>
  <c r="R34" i="5"/>
  <c r="S34" i="5"/>
  <c r="T34" i="5"/>
  <c r="U34" i="5"/>
  <c r="K35" i="5"/>
  <c r="L35" i="5"/>
  <c r="M35" i="5"/>
  <c r="N35" i="5"/>
  <c r="O35" i="5"/>
  <c r="P35" i="5"/>
  <c r="Q35" i="5"/>
  <c r="R35" i="5"/>
  <c r="S35" i="5"/>
  <c r="T35" i="5"/>
  <c r="U35" i="5"/>
  <c r="K37" i="5"/>
  <c r="L37" i="5"/>
  <c r="M37" i="5"/>
  <c r="N37" i="5"/>
  <c r="O37" i="5"/>
  <c r="P37" i="5"/>
  <c r="Q37" i="5"/>
  <c r="R37" i="5"/>
  <c r="S37" i="5"/>
  <c r="T37" i="5"/>
  <c r="U37" i="5"/>
  <c r="K38" i="5"/>
  <c r="L38" i="5"/>
  <c r="M38" i="5"/>
  <c r="N38" i="5"/>
  <c r="O38" i="5"/>
  <c r="P38" i="5"/>
  <c r="Q38" i="5"/>
  <c r="R38" i="5"/>
  <c r="S38" i="5"/>
  <c r="T38" i="5"/>
  <c r="U38" i="5"/>
  <c r="K39" i="5"/>
  <c r="L39" i="5"/>
  <c r="M39" i="5"/>
  <c r="N39" i="5"/>
  <c r="O39" i="5"/>
  <c r="P39" i="5"/>
  <c r="Q39" i="5"/>
  <c r="R39" i="5"/>
  <c r="S39" i="5"/>
  <c r="T39" i="5"/>
  <c r="U39" i="5"/>
  <c r="K40" i="5"/>
  <c r="L40" i="5"/>
  <c r="M40" i="5"/>
  <c r="N40" i="5"/>
  <c r="O40" i="5"/>
  <c r="P40" i="5"/>
  <c r="Q40" i="5"/>
  <c r="R40" i="5"/>
  <c r="S40" i="5"/>
  <c r="T40" i="5"/>
  <c r="U40" i="5"/>
  <c r="K41" i="5"/>
  <c r="L41" i="5"/>
  <c r="M41" i="5"/>
  <c r="N41" i="5"/>
  <c r="O41" i="5"/>
  <c r="P41" i="5"/>
  <c r="Q41" i="5"/>
  <c r="R41" i="5"/>
  <c r="S41" i="5"/>
  <c r="T41" i="5"/>
  <c r="U41" i="5"/>
  <c r="K44" i="5"/>
  <c r="L44" i="5"/>
  <c r="M44" i="5"/>
  <c r="N44" i="5"/>
  <c r="O44" i="5"/>
  <c r="P44" i="5"/>
  <c r="Q44" i="5"/>
  <c r="R44" i="5"/>
  <c r="S44" i="5"/>
  <c r="T44" i="5"/>
  <c r="U44" i="5"/>
  <c r="K45" i="5"/>
  <c r="L45" i="5"/>
  <c r="M45" i="5"/>
  <c r="N45" i="5"/>
  <c r="O45" i="5"/>
  <c r="P45" i="5"/>
  <c r="Q45" i="5"/>
  <c r="R45" i="5"/>
  <c r="S45" i="5"/>
  <c r="T45" i="5"/>
  <c r="U45" i="5"/>
  <c r="K46" i="5"/>
  <c r="L46" i="5"/>
  <c r="M46" i="5"/>
  <c r="N46" i="5"/>
  <c r="O46" i="5"/>
  <c r="P46" i="5"/>
  <c r="Q46" i="5"/>
  <c r="R46" i="5"/>
  <c r="S46" i="5"/>
  <c r="T46" i="5"/>
  <c r="U46" i="5"/>
  <c r="AK13" i="1"/>
  <c r="AL13" i="1"/>
  <c r="AK14" i="1"/>
  <c r="AL14" i="1"/>
  <c r="AK15" i="1"/>
  <c r="AL15" i="1"/>
  <c r="AK16" i="1"/>
  <c r="AL16" i="1"/>
  <c r="AK17" i="1"/>
  <c r="AL17" i="1"/>
  <c r="AK18" i="1"/>
  <c r="AL18" i="1"/>
  <c r="AK19" i="1"/>
  <c r="AL19" i="1"/>
  <c r="AK20" i="1"/>
  <c r="AL20" i="1"/>
  <c r="AK21" i="1"/>
  <c r="AL21" i="1"/>
  <c r="AK22" i="1"/>
  <c r="AL22" i="1"/>
  <c r="AK23" i="1"/>
  <c r="AL23" i="1"/>
  <c r="AK24" i="1"/>
  <c r="AL24" i="1"/>
  <c r="AK25" i="1"/>
  <c r="AL25" i="1"/>
  <c r="AK26" i="1"/>
  <c r="AL26" i="1"/>
  <c r="AK27" i="1"/>
  <c r="AL27" i="1"/>
  <c r="AK28" i="1"/>
  <c r="AL28" i="1"/>
  <c r="AK29" i="1"/>
  <c r="AL29" i="1"/>
  <c r="AK30" i="1"/>
  <c r="AL30" i="1"/>
  <c r="AK31" i="1"/>
  <c r="AL31" i="1"/>
  <c r="AK32" i="1"/>
  <c r="AL32" i="1"/>
  <c r="AK33" i="1"/>
  <c r="AL33" i="1"/>
  <c r="AK34" i="1"/>
  <c r="AL34" i="1"/>
  <c r="AK35" i="1"/>
  <c r="AL35" i="1"/>
  <c r="AK36" i="1"/>
  <c r="AL36" i="1"/>
  <c r="AK37" i="1"/>
  <c r="AL37" i="1"/>
  <c r="AK38" i="1"/>
  <c r="AL38" i="1"/>
  <c r="AK39" i="1"/>
  <c r="AL39" i="1"/>
  <c r="AK40" i="1"/>
  <c r="AL40" i="1"/>
  <c r="AK41" i="1"/>
  <c r="AL41" i="1"/>
  <c r="AK42" i="1"/>
  <c r="AL42" i="1"/>
  <c r="AK43" i="1"/>
  <c r="AL43" i="1"/>
  <c r="AK44" i="1"/>
  <c r="AL44" i="1"/>
  <c r="AK45" i="1"/>
  <c r="AL45" i="1"/>
  <c r="AK46" i="1"/>
  <c r="AL46" i="1"/>
  <c r="AK47" i="1"/>
  <c r="AL47" i="1"/>
  <c r="AK48" i="1"/>
  <c r="AL48" i="1"/>
  <c r="AK49" i="1"/>
  <c r="AL49" i="1"/>
  <c r="AK50" i="1"/>
  <c r="AL50" i="1"/>
  <c r="AK51" i="1"/>
  <c r="AL51" i="1"/>
  <c r="AK52" i="1"/>
  <c r="AL52" i="1"/>
  <c r="AK53" i="1"/>
  <c r="AL53" i="1"/>
  <c r="AK54" i="1"/>
  <c r="AL54" i="1"/>
  <c r="AK55" i="1"/>
  <c r="AL55" i="1"/>
  <c r="AK56" i="1"/>
  <c r="AL56" i="1"/>
  <c r="AK57" i="1"/>
  <c r="AL57" i="1"/>
  <c r="AL12" i="1"/>
  <c r="AK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12" i="1"/>
  <c r="AS13" i="1"/>
  <c r="AS14" i="1"/>
  <c r="AS15" i="1"/>
  <c r="AS16" i="1"/>
  <c r="AS17" i="1"/>
  <c r="AS18" i="1"/>
  <c r="AS19" i="1"/>
  <c r="AS20" i="1"/>
  <c r="AS21" i="1"/>
  <c r="AS22" i="1"/>
  <c r="AS23" i="1"/>
  <c r="AS24" i="1"/>
  <c r="AS25" i="1"/>
  <c r="AS26" i="1"/>
  <c r="AS27" i="1"/>
  <c r="AS28" i="1"/>
  <c r="AS29" i="1"/>
  <c r="AS30" i="1"/>
  <c r="AS31" i="1"/>
  <c r="AS32" i="1"/>
  <c r="AS33" i="1"/>
  <c r="AS34" i="1"/>
  <c r="AS35" i="1"/>
  <c r="AS36" i="1"/>
  <c r="AS37" i="1"/>
  <c r="AS38" i="1"/>
  <c r="AS39" i="1"/>
  <c r="AS40" i="1"/>
  <c r="AS41" i="1"/>
  <c r="AS42" i="1"/>
  <c r="AS43" i="1"/>
  <c r="AS44" i="1"/>
  <c r="AS45" i="1"/>
  <c r="AS46" i="1"/>
  <c r="AS47" i="1"/>
  <c r="AS48" i="1"/>
  <c r="AS49" i="1"/>
  <c r="AS50" i="1"/>
  <c r="AS51" i="1"/>
  <c r="AS52" i="1"/>
  <c r="AS53" i="1"/>
  <c r="AS54" i="1"/>
  <c r="AS55" i="1"/>
  <c r="AS56" i="1"/>
  <c r="AS57" i="1"/>
  <c r="AS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12" i="1"/>
  <c r="AQ13" i="1"/>
  <c r="AQ14" i="1"/>
  <c r="AQ15" i="1"/>
  <c r="AQ16" i="1"/>
  <c r="AQ17" i="1"/>
  <c r="AQ18" i="1"/>
  <c r="AQ19" i="1"/>
  <c r="AQ20" i="1"/>
  <c r="AQ21" i="1"/>
  <c r="AQ22" i="1"/>
  <c r="AQ23" i="1"/>
  <c r="AQ24" i="1"/>
  <c r="AQ25" i="1"/>
  <c r="AQ26" i="1"/>
  <c r="AQ27" i="1"/>
  <c r="AQ28" i="1"/>
  <c r="AQ29" i="1"/>
  <c r="AQ30" i="1"/>
  <c r="AQ31" i="1"/>
  <c r="AQ32" i="1"/>
  <c r="AQ33" i="1"/>
  <c r="AQ34" i="1"/>
  <c r="AQ35" i="1"/>
  <c r="AQ36" i="1"/>
  <c r="AQ37" i="1"/>
  <c r="AQ38" i="1"/>
  <c r="AQ39" i="1"/>
  <c r="AQ40" i="1"/>
  <c r="AQ41" i="1"/>
  <c r="AQ42" i="1"/>
  <c r="AQ43" i="1"/>
  <c r="AQ44" i="1"/>
  <c r="AQ45" i="1"/>
  <c r="AQ46" i="1"/>
  <c r="AQ47" i="1"/>
  <c r="AQ48" i="1"/>
  <c r="AQ49" i="1"/>
  <c r="AQ50" i="1"/>
  <c r="AQ51" i="1"/>
  <c r="AQ52" i="1"/>
  <c r="AQ53" i="1"/>
  <c r="AQ54" i="1"/>
  <c r="AQ55" i="1"/>
  <c r="AQ56" i="1"/>
  <c r="AQ57" i="1"/>
  <c r="AQ12" i="1"/>
  <c r="AM13" i="1"/>
  <c r="AN13" i="1"/>
  <c r="AO13" i="1"/>
  <c r="AP13" i="1"/>
  <c r="AM14" i="1"/>
  <c r="AN14" i="1"/>
  <c r="AO14" i="1"/>
  <c r="AP14" i="1"/>
  <c r="AM15" i="1"/>
  <c r="AN15" i="1"/>
  <c r="AO15" i="1"/>
  <c r="AP15" i="1"/>
  <c r="AM16" i="1"/>
  <c r="AN16" i="1"/>
  <c r="AO16" i="1"/>
  <c r="AP16" i="1"/>
  <c r="AM17" i="1"/>
  <c r="AN17" i="1"/>
  <c r="AO17" i="1"/>
  <c r="AP17" i="1"/>
  <c r="AM18" i="1"/>
  <c r="AN18" i="1"/>
  <c r="AO18" i="1"/>
  <c r="AP18" i="1"/>
  <c r="AM19" i="1"/>
  <c r="AN19" i="1"/>
  <c r="AO19" i="1"/>
  <c r="AP19" i="1"/>
  <c r="AM20" i="1"/>
  <c r="AN20" i="1"/>
  <c r="AO20" i="1"/>
  <c r="AP20" i="1"/>
  <c r="AM21" i="1"/>
  <c r="AN21" i="1"/>
  <c r="AO21" i="1"/>
  <c r="AP21" i="1"/>
  <c r="AM22" i="1"/>
  <c r="AN22" i="1"/>
  <c r="AO22" i="1"/>
  <c r="AP22" i="1"/>
  <c r="AM23" i="1"/>
  <c r="AN23" i="1"/>
  <c r="AO23" i="1"/>
  <c r="AP23" i="1"/>
  <c r="AM24" i="1"/>
  <c r="AN24" i="1"/>
  <c r="AO24" i="1"/>
  <c r="AP24" i="1"/>
  <c r="AM25" i="1"/>
  <c r="AN25" i="1"/>
  <c r="AO25" i="1"/>
  <c r="AP25" i="1"/>
  <c r="AM26" i="1"/>
  <c r="AN26" i="1"/>
  <c r="AO26" i="1"/>
  <c r="AP26" i="1"/>
  <c r="AM27" i="1"/>
  <c r="AN27" i="1"/>
  <c r="AO27" i="1"/>
  <c r="AP27" i="1"/>
  <c r="AM28" i="1"/>
  <c r="AN28" i="1"/>
  <c r="AO28" i="1"/>
  <c r="AP28" i="1"/>
  <c r="AM29" i="1"/>
  <c r="AN29" i="1"/>
  <c r="AO29" i="1"/>
  <c r="AP29" i="1"/>
  <c r="AM30" i="1"/>
  <c r="AN30" i="1"/>
  <c r="AO30" i="1"/>
  <c r="AP30" i="1"/>
  <c r="AM31" i="1"/>
  <c r="AN31" i="1"/>
  <c r="AO31" i="1"/>
  <c r="AP31" i="1"/>
  <c r="AM32" i="1"/>
  <c r="AN32" i="1"/>
  <c r="AO32" i="1"/>
  <c r="AP32" i="1"/>
  <c r="AM33" i="1"/>
  <c r="AN33" i="1"/>
  <c r="AO33" i="1"/>
  <c r="AP33" i="1"/>
  <c r="AM34" i="1"/>
  <c r="AN34" i="1"/>
  <c r="AO34" i="1"/>
  <c r="AP34" i="1"/>
  <c r="AM35" i="1"/>
  <c r="AN35" i="1"/>
  <c r="AO35" i="1"/>
  <c r="AP35" i="1"/>
  <c r="AM36" i="1"/>
  <c r="AN36" i="1"/>
  <c r="AO36" i="1"/>
  <c r="AP36" i="1"/>
  <c r="AM37" i="1"/>
  <c r="AN37" i="1"/>
  <c r="AO37" i="1"/>
  <c r="AP37" i="1"/>
  <c r="AM38" i="1"/>
  <c r="AN38" i="1"/>
  <c r="AO38" i="1"/>
  <c r="AP38" i="1"/>
  <c r="AM39" i="1"/>
  <c r="AN39" i="1"/>
  <c r="AO39" i="1"/>
  <c r="AP39" i="1"/>
  <c r="AM40" i="1"/>
  <c r="AN40" i="1"/>
  <c r="AO40" i="1"/>
  <c r="AP40" i="1"/>
  <c r="AM41" i="1"/>
  <c r="AN41" i="1"/>
  <c r="AO41" i="1"/>
  <c r="AP41" i="1"/>
  <c r="AM42" i="1"/>
  <c r="AN42" i="1"/>
  <c r="AO42" i="1"/>
  <c r="AP42" i="1"/>
  <c r="AM43" i="1"/>
  <c r="AN43" i="1"/>
  <c r="AO43" i="1"/>
  <c r="AP43" i="1"/>
  <c r="AM44" i="1"/>
  <c r="AN44" i="1"/>
  <c r="AO44" i="1"/>
  <c r="AP44" i="1"/>
  <c r="AM45" i="1"/>
  <c r="AN45" i="1"/>
  <c r="AO45" i="1"/>
  <c r="AP45" i="1"/>
  <c r="AM46" i="1"/>
  <c r="AN46" i="1"/>
  <c r="AO46" i="1"/>
  <c r="AP46" i="1"/>
  <c r="AM47" i="1"/>
  <c r="AN47" i="1"/>
  <c r="AO47" i="1"/>
  <c r="AP47" i="1"/>
  <c r="AM48" i="1"/>
  <c r="AN48" i="1"/>
  <c r="AO48" i="1"/>
  <c r="AP48" i="1"/>
  <c r="AM49" i="1"/>
  <c r="AN49" i="1"/>
  <c r="AO49" i="1"/>
  <c r="AP49" i="1"/>
  <c r="AM50" i="1"/>
  <c r="AN50" i="1"/>
  <c r="AO50" i="1"/>
  <c r="AP50" i="1"/>
  <c r="AM51" i="1"/>
  <c r="AN51" i="1"/>
  <c r="AO51" i="1"/>
  <c r="AP51" i="1"/>
  <c r="AM52" i="1"/>
  <c r="AN52" i="1"/>
  <c r="AO52" i="1"/>
  <c r="AP52" i="1"/>
  <c r="AM53" i="1"/>
  <c r="AN53" i="1"/>
  <c r="AO53" i="1"/>
  <c r="AP53" i="1"/>
  <c r="AM54" i="1"/>
  <c r="AN54" i="1"/>
  <c r="AO54" i="1"/>
  <c r="AP54" i="1"/>
  <c r="AM55" i="1"/>
  <c r="AN55" i="1"/>
  <c r="AO55" i="1"/>
  <c r="AP55" i="1"/>
  <c r="AM56" i="1"/>
  <c r="AN56" i="1"/>
  <c r="AO56" i="1"/>
  <c r="AP56" i="1"/>
  <c r="AM57" i="1"/>
  <c r="AN57" i="1"/>
  <c r="AO57" i="1"/>
  <c r="AP57" i="1"/>
  <c r="AN12" i="1"/>
  <c r="AO12" i="1"/>
  <c r="AP12" i="1"/>
  <c r="AM12" i="1"/>
  <c r="AI13" i="1"/>
  <c r="AJ13" i="1"/>
  <c r="AI14" i="1"/>
  <c r="AJ14" i="1"/>
  <c r="AI15" i="1"/>
  <c r="AJ15" i="1"/>
  <c r="AI16" i="1"/>
  <c r="AJ16" i="1"/>
  <c r="AI17" i="1"/>
  <c r="AJ17" i="1"/>
  <c r="AI18" i="1"/>
  <c r="AJ18" i="1"/>
  <c r="AI19" i="1"/>
  <c r="AJ19" i="1"/>
  <c r="AI20" i="1"/>
  <c r="AJ20" i="1"/>
  <c r="AI21" i="1"/>
  <c r="AJ21" i="1"/>
  <c r="AI22" i="1"/>
  <c r="AJ22" i="1"/>
  <c r="AI23" i="1"/>
  <c r="AJ23" i="1"/>
  <c r="AI24" i="1"/>
  <c r="AJ24" i="1"/>
  <c r="AI25" i="1"/>
  <c r="AJ25" i="1"/>
  <c r="AI26" i="1"/>
  <c r="AJ26" i="1"/>
  <c r="AI27" i="1"/>
  <c r="AJ27" i="1"/>
  <c r="AI28" i="1"/>
  <c r="AJ28" i="1"/>
  <c r="AI29" i="1"/>
  <c r="AJ29" i="1"/>
  <c r="AI30" i="1"/>
  <c r="AJ30" i="1"/>
  <c r="AI31" i="1"/>
  <c r="AJ31" i="1"/>
  <c r="AI32" i="1"/>
  <c r="AJ32" i="1"/>
  <c r="AI33" i="1"/>
  <c r="AJ33" i="1"/>
  <c r="AI34" i="1"/>
  <c r="AJ34" i="1"/>
  <c r="AI35" i="1"/>
  <c r="AJ35" i="1"/>
  <c r="AI36" i="1"/>
  <c r="AJ36" i="1"/>
  <c r="AI37" i="1"/>
  <c r="AJ37" i="1"/>
  <c r="AI38" i="1"/>
  <c r="AJ38" i="1"/>
  <c r="AI39" i="1"/>
  <c r="AJ39" i="1"/>
  <c r="AI40" i="1"/>
  <c r="AJ40" i="1"/>
  <c r="AI41" i="1"/>
  <c r="AJ41" i="1"/>
  <c r="AI42" i="1"/>
  <c r="AJ42" i="1"/>
  <c r="AI43" i="1"/>
  <c r="AJ43" i="1"/>
  <c r="AI44" i="1"/>
  <c r="AJ44" i="1"/>
  <c r="AI45" i="1"/>
  <c r="AJ45" i="1"/>
  <c r="AI46" i="1"/>
  <c r="AJ46" i="1"/>
  <c r="AI47" i="1"/>
  <c r="AJ47" i="1"/>
  <c r="AI48" i="1"/>
  <c r="AJ48" i="1"/>
  <c r="AI49" i="1"/>
  <c r="AJ49" i="1"/>
  <c r="AI50" i="1"/>
  <c r="AJ50" i="1"/>
  <c r="AI51" i="1"/>
  <c r="AJ51" i="1"/>
  <c r="AI52" i="1"/>
  <c r="AJ52" i="1"/>
  <c r="AI53" i="1"/>
  <c r="AJ53" i="1"/>
  <c r="AI54" i="1"/>
  <c r="AJ54" i="1"/>
  <c r="AI55" i="1"/>
  <c r="AJ55" i="1"/>
  <c r="AI56" i="1"/>
  <c r="AJ56" i="1"/>
  <c r="AI57" i="1"/>
  <c r="AJ57" i="1"/>
  <c r="AJ12" i="1"/>
  <c r="AI12" i="1"/>
  <c r="A2" i="5" l="1"/>
  <c r="C2" i="5"/>
  <c r="D2" i="5"/>
  <c r="E2" i="5"/>
  <c r="F2" i="5"/>
  <c r="G2" i="5"/>
  <c r="H2" i="5"/>
  <c r="I2" i="5"/>
  <c r="J2" i="5"/>
  <c r="D11" i="5"/>
  <c r="E11" i="5"/>
  <c r="F11" i="5"/>
  <c r="G11" i="5"/>
  <c r="H11" i="5"/>
  <c r="I11" i="5"/>
  <c r="J11" i="5"/>
  <c r="D12" i="5"/>
  <c r="E12" i="5"/>
  <c r="F12" i="5"/>
  <c r="G12" i="5"/>
  <c r="H12" i="5"/>
  <c r="I12" i="5"/>
  <c r="J12" i="5"/>
  <c r="D13" i="5"/>
  <c r="E13" i="5"/>
  <c r="F13" i="5"/>
  <c r="G13" i="5"/>
  <c r="H13" i="5"/>
  <c r="I13" i="5"/>
  <c r="J13" i="5"/>
  <c r="D14" i="5"/>
  <c r="E14" i="5"/>
  <c r="F14" i="5"/>
  <c r="G14" i="5"/>
  <c r="H14" i="5"/>
  <c r="I14" i="5"/>
  <c r="J14" i="5"/>
  <c r="D15" i="5"/>
  <c r="E15" i="5"/>
  <c r="F15" i="5"/>
  <c r="G15" i="5"/>
  <c r="H15" i="5"/>
  <c r="I15" i="5"/>
  <c r="J15" i="5"/>
  <c r="D16" i="5"/>
  <c r="E16" i="5"/>
  <c r="F16" i="5"/>
  <c r="G16" i="5"/>
  <c r="H16" i="5"/>
  <c r="I16" i="5"/>
  <c r="J16" i="5"/>
  <c r="D17" i="5"/>
  <c r="E17" i="5"/>
  <c r="F17" i="5"/>
  <c r="G17" i="5"/>
  <c r="H17" i="5"/>
  <c r="I17" i="5"/>
  <c r="J17" i="5"/>
  <c r="D18" i="5"/>
  <c r="E18" i="5"/>
  <c r="F18" i="5"/>
  <c r="G18" i="5"/>
  <c r="H18" i="5"/>
  <c r="I18" i="5"/>
  <c r="J18" i="5"/>
  <c r="D19" i="5"/>
  <c r="E19" i="5"/>
  <c r="F19" i="5"/>
  <c r="G19" i="5"/>
  <c r="H19" i="5"/>
  <c r="I19" i="5"/>
  <c r="J19" i="5"/>
  <c r="D20" i="5"/>
  <c r="E20" i="5"/>
  <c r="F20" i="5"/>
  <c r="G20" i="5"/>
  <c r="H20" i="5"/>
  <c r="I20" i="5"/>
  <c r="J20" i="5"/>
  <c r="D21" i="5"/>
  <c r="E21" i="5"/>
  <c r="F21" i="5"/>
  <c r="G21" i="5"/>
  <c r="H21" i="5"/>
  <c r="I21" i="5"/>
  <c r="J21" i="5"/>
  <c r="D22" i="5"/>
  <c r="E22" i="5"/>
  <c r="F22" i="5"/>
  <c r="G22" i="5"/>
  <c r="H22" i="5"/>
  <c r="I22" i="5"/>
  <c r="J22" i="5"/>
  <c r="D23" i="5"/>
  <c r="E23" i="5"/>
  <c r="F23" i="5"/>
  <c r="G23" i="5"/>
  <c r="H23" i="5"/>
  <c r="I23" i="5"/>
  <c r="J23" i="5"/>
  <c r="D24" i="5"/>
  <c r="E24" i="5"/>
  <c r="F24" i="5"/>
  <c r="G24" i="5"/>
  <c r="H24" i="5"/>
  <c r="I24" i="5"/>
  <c r="J24" i="5"/>
  <c r="D25" i="5"/>
  <c r="E25" i="5"/>
  <c r="F25" i="5"/>
  <c r="G25" i="5"/>
  <c r="H25" i="5"/>
  <c r="I25" i="5"/>
  <c r="J25" i="5"/>
  <c r="D26" i="5"/>
  <c r="E26" i="5"/>
  <c r="F26" i="5"/>
  <c r="G26" i="5"/>
  <c r="H26" i="5"/>
  <c r="I26" i="5"/>
  <c r="J26" i="5"/>
  <c r="D27" i="5"/>
  <c r="E27" i="5"/>
  <c r="F27" i="5"/>
  <c r="G27" i="5"/>
  <c r="H27" i="5"/>
  <c r="I27" i="5"/>
  <c r="J27" i="5"/>
  <c r="D28" i="5"/>
  <c r="E28" i="5"/>
  <c r="F28" i="5"/>
  <c r="G28" i="5"/>
  <c r="H28" i="5"/>
  <c r="I28" i="5"/>
  <c r="J28" i="5"/>
  <c r="D29" i="5"/>
  <c r="E29" i="5"/>
  <c r="F29" i="5"/>
  <c r="G29" i="5"/>
  <c r="H29" i="5"/>
  <c r="I29" i="5"/>
  <c r="J29" i="5"/>
  <c r="D30" i="5"/>
  <c r="E30" i="5"/>
  <c r="F30" i="5"/>
  <c r="G30" i="5"/>
  <c r="H30" i="5"/>
  <c r="I30" i="5"/>
  <c r="J30" i="5"/>
  <c r="D31" i="5"/>
  <c r="E31" i="5"/>
  <c r="F31" i="5"/>
  <c r="G31" i="5"/>
  <c r="H31" i="5"/>
  <c r="I31" i="5"/>
  <c r="J31" i="5"/>
  <c r="D32" i="5"/>
  <c r="E32" i="5"/>
  <c r="F32" i="5"/>
  <c r="G32" i="5"/>
  <c r="H32" i="5"/>
  <c r="I32" i="5"/>
  <c r="J32" i="5"/>
  <c r="D33" i="5"/>
  <c r="E33" i="5"/>
  <c r="F33" i="5"/>
  <c r="G33" i="5"/>
  <c r="H33" i="5"/>
  <c r="I33" i="5"/>
  <c r="J33" i="5"/>
  <c r="D34" i="5"/>
  <c r="E34" i="5"/>
  <c r="F34" i="5"/>
  <c r="G34" i="5"/>
  <c r="H34" i="5"/>
  <c r="I34" i="5"/>
  <c r="J34" i="5"/>
  <c r="D35" i="5"/>
  <c r="E35" i="5"/>
  <c r="F35" i="5"/>
  <c r="G35" i="5"/>
  <c r="H35" i="5"/>
  <c r="I35" i="5"/>
  <c r="J35" i="5"/>
  <c r="D37" i="5"/>
  <c r="E37" i="5"/>
  <c r="F37" i="5"/>
  <c r="G37" i="5"/>
  <c r="H37" i="5"/>
  <c r="I37" i="5"/>
  <c r="J37" i="5"/>
  <c r="D38" i="5"/>
  <c r="E38" i="5"/>
  <c r="F38" i="5"/>
  <c r="G38" i="5"/>
  <c r="H38" i="5"/>
  <c r="I38" i="5"/>
  <c r="J38" i="5"/>
  <c r="D39" i="5"/>
  <c r="E39" i="5"/>
  <c r="F39" i="5"/>
  <c r="G39" i="5"/>
  <c r="H39" i="5"/>
  <c r="I39" i="5"/>
  <c r="J39" i="5"/>
  <c r="D40" i="5"/>
  <c r="E40" i="5"/>
  <c r="F40" i="5"/>
  <c r="G40" i="5"/>
  <c r="H40" i="5"/>
  <c r="I40" i="5"/>
  <c r="J40" i="5"/>
  <c r="D41" i="5"/>
  <c r="E41" i="5"/>
  <c r="F41" i="5"/>
  <c r="G41" i="5"/>
  <c r="H41" i="5"/>
  <c r="I41" i="5"/>
  <c r="J41" i="5"/>
  <c r="D44" i="5"/>
  <c r="E44" i="5"/>
  <c r="F44" i="5"/>
  <c r="G44" i="5"/>
  <c r="H44" i="5"/>
  <c r="I44" i="5"/>
  <c r="J44" i="5"/>
  <c r="D45" i="5"/>
  <c r="E45" i="5"/>
  <c r="F45" i="5"/>
  <c r="G45" i="5"/>
  <c r="H45" i="5"/>
  <c r="I45" i="5"/>
  <c r="J45" i="5"/>
  <c r="D46" i="5"/>
  <c r="E46" i="5"/>
  <c r="F46" i="5"/>
  <c r="G46" i="5"/>
  <c r="H46" i="5"/>
  <c r="I46" i="5"/>
  <c r="J46" i="5"/>
  <c r="C1" i="5"/>
  <c r="D1" i="5"/>
  <c r="E1" i="5"/>
  <c r="F1" i="5"/>
  <c r="G1" i="5"/>
  <c r="H1" i="5"/>
  <c r="I1" i="5"/>
  <c r="J1" i="5"/>
  <c r="A1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7" i="5"/>
  <c r="C38" i="5"/>
  <c r="C39" i="5"/>
  <c r="C40" i="5"/>
  <c r="C41" i="5"/>
  <c r="C44" i="5"/>
  <c r="C45" i="5"/>
  <c r="C46" i="5"/>
  <c r="B57" i="1" l="1"/>
  <c r="C57" i="1" s="1"/>
  <c r="A46" i="5" s="1"/>
  <c r="B56" i="1"/>
  <c r="C56" i="1" s="1"/>
  <c r="A45" i="5" s="1"/>
  <c r="B55" i="1"/>
  <c r="C55" i="1" s="1"/>
  <c r="A44" i="5" s="1"/>
  <c r="B54" i="1"/>
  <c r="C54" i="1" s="1"/>
  <c r="B53" i="1"/>
  <c r="C53" i="1" s="1"/>
  <c r="B52" i="1"/>
  <c r="A52" i="1"/>
  <c r="B51" i="1"/>
  <c r="A51" i="1"/>
  <c r="B50" i="1"/>
  <c r="A50" i="1"/>
  <c r="B49" i="1"/>
  <c r="A49" i="1"/>
  <c r="B48" i="1"/>
  <c r="A48" i="1"/>
  <c r="B47" i="1"/>
  <c r="A47" i="1"/>
  <c r="B46" i="1"/>
  <c r="A46" i="1"/>
  <c r="B45" i="1"/>
  <c r="A45" i="1"/>
  <c r="B44" i="1"/>
  <c r="A44" i="1"/>
  <c r="B43" i="1"/>
  <c r="A43" i="1"/>
  <c r="B42" i="1"/>
  <c r="A42" i="1"/>
  <c r="B41" i="1"/>
  <c r="A41" i="1"/>
  <c r="B40" i="1"/>
  <c r="A40" i="1"/>
  <c r="B39" i="1"/>
  <c r="A39" i="1"/>
  <c r="B38" i="1"/>
  <c r="A38" i="1"/>
  <c r="B37" i="1"/>
  <c r="A37" i="1"/>
  <c r="B36" i="1"/>
  <c r="A36" i="1"/>
  <c r="B35" i="1"/>
  <c r="A35" i="1"/>
  <c r="B34" i="1"/>
  <c r="A34" i="1"/>
  <c r="B33" i="1"/>
  <c r="A33" i="1"/>
  <c r="B32" i="1"/>
  <c r="A32" i="1"/>
  <c r="B31" i="1"/>
  <c r="A31" i="1"/>
  <c r="B30" i="1"/>
  <c r="A30" i="1"/>
  <c r="B29" i="1"/>
  <c r="A29" i="1"/>
  <c r="B28" i="1"/>
  <c r="A28" i="1"/>
  <c r="B27" i="1"/>
  <c r="A27" i="1"/>
  <c r="B26" i="1"/>
  <c r="A26" i="1"/>
  <c r="B25" i="1"/>
  <c r="A25" i="1"/>
  <c r="B24" i="1"/>
  <c r="A24" i="1"/>
  <c r="B23" i="1"/>
  <c r="A23" i="1"/>
  <c r="B22" i="1"/>
  <c r="A22" i="1"/>
  <c r="B21" i="1"/>
  <c r="A21" i="1"/>
  <c r="B20" i="1"/>
  <c r="A20" i="1"/>
  <c r="B19" i="1"/>
  <c r="A19" i="1"/>
  <c r="B18" i="1"/>
  <c r="A18" i="1"/>
  <c r="B17" i="1"/>
  <c r="A17" i="1"/>
  <c r="B16" i="1"/>
  <c r="A16" i="1"/>
  <c r="B15" i="1"/>
  <c r="A15" i="1"/>
  <c r="B14" i="1"/>
  <c r="A14" i="1"/>
  <c r="B13" i="1"/>
  <c r="A13" i="1"/>
  <c r="B12" i="1"/>
  <c r="A12" i="1"/>
  <c r="C15" i="1" l="1"/>
  <c r="C23" i="1"/>
  <c r="A14" i="5" s="1"/>
  <c r="C17" i="1"/>
  <c r="C12" i="1"/>
  <c r="C16" i="1"/>
  <c r="C20" i="1"/>
  <c r="A11" i="5" s="1"/>
  <c r="C24" i="1"/>
  <c r="A15" i="5" s="1"/>
  <c r="C28" i="1"/>
  <c r="A19" i="5" s="1"/>
  <c r="C36" i="1"/>
  <c r="A27" i="5" s="1"/>
  <c r="C14" i="1"/>
  <c r="C18" i="1"/>
  <c r="C26" i="1"/>
  <c r="A17" i="5" s="1"/>
  <c r="C44" i="1"/>
  <c r="A35" i="5" s="1"/>
  <c r="C42" i="1"/>
  <c r="A33" i="5" s="1"/>
  <c r="C35" i="1"/>
  <c r="A26" i="5" s="1"/>
  <c r="C43" i="1"/>
  <c r="A34" i="5" s="1"/>
  <c r="C51" i="1"/>
  <c r="A40" i="5" s="1"/>
  <c r="C19" i="1"/>
  <c r="C27" i="1"/>
  <c r="A18" i="5" s="1"/>
  <c r="C50" i="1"/>
  <c r="A39" i="5" s="1"/>
  <c r="C30" i="1"/>
  <c r="A21" i="5" s="1"/>
  <c r="C34" i="1"/>
  <c r="A25" i="5" s="1"/>
  <c r="C22" i="1"/>
  <c r="A13" i="5" s="1"/>
  <c r="C39" i="1"/>
  <c r="A30" i="5" s="1"/>
  <c r="C46" i="1"/>
  <c r="C29" i="1"/>
  <c r="A20" i="5" s="1"/>
  <c r="C33" i="1"/>
  <c r="A24" i="5" s="1"/>
  <c r="C40" i="1"/>
  <c r="A31" i="5" s="1"/>
  <c r="C47" i="1"/>
  <c r="C37" i="1"/>
  <c r="A28" i="5" s="1"/>
  <c r="C41" i="1"/>
  <c r="A32" i="5" s="1"/>
  <c r="C48" i="1"/>
  <c r="A37" i="5" s="1"/>
  <c r="C21" i="1"/>
  <c r="A12" i="5" s="1"/>
  <c r="C25" i="1"/>
  <c r="A16" i="5" s="1"/>
  <c r="C31" i="1"/>
  <c r="A22" i="5" s="1"/>
  <c r="C38" i="1"/>
  <c r="A29" i="5" s="1"/>
  <c r="C45" i="1"/>
  <c r="C49" i="1"/>
  <c r="A38" i="5" s="1"/>
  <c r="C52" i="1"/>
  <c r="A41" i="5" s="1"/>
  <c r="C13" i="1"/>
  <c r="C32" i="1"/>
  <c r="A23" i="5" s="1"/>
</calcChain>
</file>

<file path=xl/sharedStrings.xml><?xml version="1.0" encoding="utf-8"?>
<sst xmlns="http://schemas.openxmlformats.org/spreadsheetml/2006/main" count="347" uniqueCount="149">
  <si>
    <t>Eurocode 3 (in accordance with the UK National Annex) (BS EN 10365: 2017)</t>
  </si>
  <si>
    <t>Universal columns (UC), Section properties</t>
  </si>
  <si>
    <t>Dimensions &amp; properties</t>
  </si>
  <si>
    <r>
      <rPr>
        <sz val="11"/>
        <color theme="1"/>
        <rFont val="Calibri"/>
        <family val="2"/>
        <scheme val="minor"/>
      </rPr>
      <t>Section designation</t>
    </r>
  </si>
  <si>
    <r>
      <rPr>
        <sz val="11"/>
        <color theme="1"/>
        <rFont val="Calibri"/>
        <family val="2"/>
        <scheme val="minor"/>
      </rPr>
      <t>Dimensions</t>
    </r>
  </si>
  <si>
    <r>
      <rPr>
        <sz val="11"/>
        <color theme="1"/>
        <rFont val="Calibri"/>
        <family val="2"/>
        <scheme val="minor"/>
      </rPr>
      <t>Properties</t>
    </r>
  </si>
  <si>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</si>
  <si>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Calibri"/>
        <family val="2"/>
        <scheme val="minor"/>
      </rPr>
      <t>Mass per metre</t>
    </r>
  </si>
  <si>
    <r>
      <rPr>
        <sz val="11"/>
        <color theme="1"/>
        <rFont val="Calibri"/>
        <family val="2"/>
        <scheme val="minor"/>
      </rPr>
      <t>Depth of section</t>
    </r>
  </si>
  <si>
    <r>
      <rPr>
        <sz val="11"/>
        <color theme="1"/>
        <rFont val="Calibri"/>
        <family val="2"/>
        <scheme val="minor"/>
      </rPr>
      <t>Width of section</t>
    </r>
  </si>
  <si>
    <r>
      <rPr>
        <sz val="11"/>
        <color theme="1"/>
        <rFont val="Calibri"/>
        <family val="2"/>
        <scheme val="minor"/>
      </rPr>
      <t>Thickness</t>
    </r>
  </si>
  <si>
    <r>
      <rPr>
        <sz val="11"/>
        <color theme="1"/>
        <rFont val="Calibri"/>
        <family val="2"/>
        <scheme val="minor"/>
      </rPr>
      <t>Root radius</t>
    </r>
  </si>
  <si>
    <r>
      <rPr>
        <sz val="11"/>
        <color theme="1"/>
        <rFont val="Calibri"/>
        <family val="2"/>
        <scheme val="minor"/>
      </rPr>
      <t>Depth between fillets</t>
    </r>
  </si>
  <si>
    <r>
      <rPr>
        <sz val="11"/>
        <color theme="1"/>
        <rFont val="Calibri"/>
        <family val="2"/>
        <scheme val="minor"/>
      </rPr>
      <t>Ratios for local buckling</t>
    </r>
  </si>
  <si>
    <r>
      <rPr>
        <sz val="11"/>
        <color theme="1"/>
        <rFont val="Calibri"/>
        <family val="2"/>
        <scheme val="minor"/>
      </rPr>
      <t>Dimensions for detailing</t>
    </r>
  </si>
  <si>
    <r>
      <rPr>
        <sz val="11"/>
        <color theme="1"/>
        <rFont val="Calibri"/>
        <family val="2"/>
        <scheme val="minor"/>
      </rPr>
      <t>Surface area</t>
    </r>
  </si>
  <si>
    <r>
      <rPr>
        <sz val="11"/>
        <color theme="1"/>
        <rFont val="Calibri"/>
        <family val="2"/>
        <scheme val="minor"/>
      </rPr>
      <t>Second moment of area</t>
    </r>
  </si>
  <si>
    <r>
      <rPr>
        <sz val="11"/>
        <color theme="1"/>
        <rFont val="Calibri"/>
        <family val="2"/>
        <scheme val="minor"/>
      </rPr>
      <t>Radius of gyration</t>
    </r>
  </si>
  <si>
    <r>
      <rPr>
        <sz val="11"/>
        <color theme="1"/>
        <rFont val="Calibri"/>
        <family val="2"/>
        <scheme val="minor"/>
      </rPr>
      <t>Elastic modulus</t>
    </r>
  </si>
  <si>
    <r>
      <rPr>
        <sz val="11"/>
        <color theme="1"/>
        <rFont val="Calibri"/>
        <family val="2"/>
        <scheme val="minor"/>
      </rPr>
      <t>Plastic modulus</t>
    </r>
  </si>
  <si>
    <r>
      <rPr>
        <sz val="11"/>
        <color theme="1"/>
        <rFont val="Calibri"/>
        <family val="2"/>
        <scheme val="minor"/>
      </rPr>
      <t>Buckling parameter</t>
    </r>
  </si>
  <si>
    <r>
      <rPr>
        <sz val="11"/>
        <color theme="1"/>
        <rFont val="Calibri"/>
        <family val="2"/>
        <scheme val="minor"/>
      </rPr>
      <t>Torsional index</t>
    </r>
  </si>
  <si>
    <r>
      <rPr>
        <sz val="11"/>
        <color theme="1"/>
        <rFont val="Calibri"/>
        <family val="2"/>
        <scheme val="minor"/>
      </rPr>
      <t>Warping constant</t>
    </r>
  </si>
  <si>
    <r>
      <rPr>
        <sz val="11"/>
        <color theme="1"/>
        <rFont val="Calibri"/>
        <family val="2"/>
        <scheme val="minor"/>
      </rPr>
      <t>Torsional constant</t>
    </r>
  </si>
  <si>
    <r>
      <rPr>
        <sz val="11"/>
        <color theme="1"/>
        <rFont val="Calibri"/>
        <family val="2"/>
        <scheme val="minor"/>
      </rPr>
      <t>Area of section</t>
    </r>
  </si>
  <si>
    <r>
      <rPr>
        <sz val="11"/>
        <color theme="1"/>
        <rFont val="Calibri"/>
        <family val="2"/>
        <scheme val="minor"/>
      </rPr>
      <t>Web</t>
    </r>
  </si>
  <si>
    <r>
      <rPr>
        <sz val="11"/>
        <color theme="1"/>
        <rFont val="Calibri"/>
        <family val="2"/>
        <scheme val="minor"/>
      </rPr>
      <t>Flange</t>
    </r>
  </si>
  <si>
    <r>
      <rPr>
        <sz val="11"/>
        <color theme="1"/>
        <rFont val="Calibri"/>
        <family val="2"/>
        <scheme val="minor"/>
      </rPr>
      <t>End clearance</t>
    </r>
  </si>
  <si>
    <r>
      <rPr>
        <sz val="11"/>
        <color theme="1"/>
        <rFont val="Calibri"/>
        <family val="2"/>
        <scheme val="minor"/>
      </rPr>
      <t>Notch</t>
    </r>
  </si>
  <si>
    <r>
      <rPr>
        <sz val="11"/>
        <color theme="1"/>
        <rFont val="Calibri"/>
        <family val="2"/>
        <scheme val="minor"/>
      </rPr>
      <t>Per metre</t>
    </r>
  </si>
  <si>
    <r>
      <rPr>
        <sz val="11"/>
        <color theme="1"/>
        <rFont val="Calibri"/>
        <family val="2"/>
        <scheme val="minor"/>
      </rPr>
      <t>Per tonne</t>
    </r>
  </si>
  <si>
    <r>
      <rPr>
        <sz val="11"/>
        <color theme="1"/>
        <rFont val="Calibri"/>
        <family val="2"/>
        <scheme val="minor"/>
      </rPr>
      <t>Axis y-y</t>
    </r>
  </si>
  <si>
    <r>
      <rPr>
        <sz val="11"/>
        <color theme="1"/>
        <rFont val="Calibri"/>
        <family val="2"/>
        <scheme val="minor"/>
      </rPr>
      <t>Axis z-z</t>
    </r>
  </si>
  <si>
    <r>
      <rPr>
        <i/>
        <sz val="11"/>
        <rFont val="Calibri"/>
        <family val="2"/>
      </rPr>
      <t>h</t>
    </r>
  </si>
  <si>
    <r>
      <rPr>
        <i/>
        <sz val="11"/>
        <rFont val="Calibri"/>
        <family val="2"/>
      </rPr>
      <t>b</t>
    </r>
  </si>
  <si>
    <r>
      <rPr>
        <i/>
        <sz val="11"/>
        <rFont val="Calibri"/>
        <family val="2"/>
      </rPr>
      <t>t</t>
    </r>
    <r>
      <rPr>
        <vertAlign val="subscript"/>
        <sz val="11"/>
        <color rgb="FF000000"/>
        <rFont val="Calibri"/>
        <family val="2"/>
      </rPr>
      <t>w</t>
    </r>
  </si>
  <si>
    <r>
      <rPr>
        <i/>
        <sz val="11"/>
        <rFont val="Calibri"/>
        <family val="2"/>
      </rPr>
      <t>t</t>
    </r>
    <r>
      <rPr>
        <vertAlign val="subscript"/>
        <sz val="11"/>
        <color rgb="FF000000"/>
        <rFont val="Calibri"/>
        <family val="2"/>
      </rPr>
      <t>f</t>
    </r>
  </si>
  <si>
    <r>
      <rPr>
        <i/>
        <sz val="11"/>
        <rFont val="Calibri"/>
        <family val="2"/>
      </rPr>
      <t>r</t>
    </r>
  </si>
  <si>
    <r>
      <rPr>
        <i/>
        <sz val="11"/>
        <rFont val="Calibri"/>
        <family val="2"/>
      </rPr>
      <t>d</t>
    </r>
  </si>
  <si>
    <r>
      <rPr>
        <i/>
        <sz val="11"/>
        <rFont val="Calibri"/>
        <family val="2"/>
      </rPr>
      <t>c</t>
    </r>
    <r>
      <rPr>
        <vertAlign val="subscript"/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 xml:space="preserve"> / </t>
    </r>
    <r>
      <rPr>
        <i/>
        <sz val="11"/>
        <color rgb="FF000000"/>
        <rFont val="Calibri"/>
        <family val="2"/>
      </rPr>
      <t>t</t>
    </r>
    <r>
      <rPr>
        <vertAlign val="subscript"/>
        <sz val="11"/>
        <color rgb="FF000000"/>
        <rFont val="Calibri"/>
        <family val="2"/>
      </rPr>
      <t>w</t>
    </r>
  </si>
  <si>
    <r>
      <rPr>
        <i/>
        <sz val="11"/>
        <rFont val="Calibri"/>
        <family val="2"/>
      </rPr>
      <t>c</t>
    </r>
    <r>
      <rPr>
        <vertAlign val="subscript"/>
        <sz val="11"/>
        <color rgb="FF000000"/>
        <rFont val="Calibri"/>
        <family val="2"/>
      </rPr>
      <t>f</t>
    </r>
    <r>
      <rPr>
        <sz val="11"/>
        <color rgb="FF000000"/>
        <rFont val="Calibri"/>
        <family val="2"/>
      </rPr>
      <t xml:space="preserve"> / </t>
    </r>
    <r>
      <rPr>
        <i/>
        <sz val="11"/>
        <color rgb="FF000000"/>
        <rFont val="Calibri"/>
        <family val="2"/>
      </rPr>
      <t>t</t>
    </r>
    <r>
      <rPr>
        <vertAlign val="subscript"/>
        <sz val="11"/>
        <color rgb="FF000000"/>
        <rFont val="Calibri"/>
        <family val="2"/>
      </rPr>
      <t>f</t>
    </r>
  </si>
  <si>
    <r>
      <rPr>
        <i/>
        <sz val="11"/>
        <rFont val="Calibri"/>
        <family val="2"/>
      </rPr>
      <t>C</t>
    </r>
  </si>
  <si>
    <r>
      <rPr>
        <i/>
        <sz val="11"/>
        <rFont val="Calibri"/>
        <family val="2"/>
      </rPr>
      <t>N</t>
    </r>
  </si>
  <si>
    <r>
      <rPr>
        <i/>
        <sz val="11"/>
        <rFont val="Calibri"/>
        <family val="2"/>
      </rPr>
      <t>n</t>
    </r>
  </si>
  <si>
    <r>
      <rPr>
        <i/>
        <sz val="11"/>
        <rFont val="Calibri"/>
        <family val="2"/>
      </rPr>
      <t>U</t>
    </r>
  </si>
  <si>
    <r>
      <rPr>
        <i/>
        <sz val="11"/>
        <rFont val="Calibri"/>
        <family val="2"/>
      </rPr>
      <t>X</t>
    </r>
  </si>
  <si>
    <r>
      <rPr>
        <i/>
        <sz val="11"/>
        <rFont val="Calibri"/>
        <family val="2"/>
      </rPr>
      <t>I</t>
    </r>
    <r>
      <rPr>
        <vertAlign val="subscript"/>
        <sz val="11"/>
        <color rgb="FF000000"/>
        <rFont val="Calibri"/>
        <family val="2"/>
      </rPr>
      <t>w</t>
    </r>
  </si>
  <si>
    <r>
      <rPr>
        <i/>
        <sz val="11"/>
        <rFont val="Calibri"/>
        <family val="2"/>
      </rPr>
      <t>I</t>
    </r>
    <r>
      <rPr>
        <vertAlign val="subscript"/>
        <sz val="11"/>
        <color rgb="FF000000"/>
        <rFont val="Calibri"/>
        <family val="2"/>
      </rPr>
      <t>T</t>
    </r>
  </si>
  <si>
    <r>
      <rPr>
        <i/>
        <sz val="11"/>
        <rFont val="Calibri"/>
        <family val="2"/>
      </rPr>
      <t>A</t>
    </r>
  </si>
  <si>
    <r>
      <rPr>
        <sz val="11"/>
        <color theme="1"/>
        <rFont val="Calibri"/>
        <family val="2"/>
        <scheme val="minor"/>
      </rPr>
      <t>kg/m</t>
    </r>
  </si>
  <si>
    <r>
      <rPr>
        <sz val="11"/>
        <color theme="1"/>
        <rFont val="Calibri"/>
        <family val="2"/>
        <scheme val="minor"/>
      </rPr>
      <t>mm</t>
    </r>
  </si>
  <si>
    <r>
      <rPr>
        <sz val="11"/>
        <color theme="1"/>
        <rFont val="Calibri"/>
        <family val="2"/>
        <scheme val="minor"/>
      </rPr>
      <t>m</t>
    </r>
    <r>
      <rPr>
        <vertAlign val="superscript"/>
        <sz val="11"/>
        <color rgb="FF000000"/>
        <rFont val="Calibri"/>
        <family val="2"/>
      </rPr>
      <t>2</t>
    </r>
  </si>
  <si>
    <r>
      <rPr>
        <sz val="11"/>
        <color theme="1"/>
        <rFont val="Calibri"/>
        <family val="2"/>
        <scheme val="minor"/>
      </rPr>
      <t>cm</t>
    </r>
    <r>
      <rPr>
        <vertAlign val="superscript"/>
        <sz val="11"/>
        <color rgb="FF000000"/>
        <rFont val="Calibri"/>
        <family val="2"/>
      </rPr>
      <t>4</t>
    </r>
  </si>
  <si>
    <r>
      <rPr>
        <sz val="11"/>
        <color theme="1"/>
        <rFont val="Calibri"/>
        <family val="2"/>
        <scheme val="minor"/>
      </rPr>
      <t>cm</t>
    </r>
  </si>
  <si>
    <r>
      <rPr>
        <sz val="11"/>
        <color theme="1"/>
        <rFont val="Calibri"/>
        <family val="2"/>
        <scheme val="minor"/>
      </rPr>
      <t>cm</t>
    </r>
    <r>
      <rPr>
        <vertAlign val="superscript"/>
        <sz val="11"/>
        <color rgb="FF000000"/>
        <rFont val="Calibri"/>
        <family val="2"/>
      </rPr>
      <t>3</t>
    </r>
  </si>
  <si>
    <r>
      <rPr>
        <sz val="11"/>
        <color theme="1"/>
        <rFont val="Calibri"/>
        <family val="2"/>
        <scheme val="minor"/>
      </rPr>
      <t>dm</t>
    </r>
    <r>
      <rPr>
        <vertAlign val="superscript"/>
        <sz val="11"/>
        <color rgb="FF000000"/>
        <rFont val="Calibri"/>
        <family val="2"/>
      </rPr>
      <t>6</t>
    </r>
  </si>
  <si>
    <r>
      <rPr>
        <sz val="11"/>
        <color theme="1"/>
        <rFont val="Calibri"/>
        <family val="2"/>
        <scheme val="minor"/>
      </rPr>
      <t>cm</t>
    </r>
    <r>
      <rPr>
        <vertAlign val="superscript"/>
        <sz val="11"/>
        <color rgb="FF000000"/>
        <rFont val="Calibri"/>
        <family val="2"/>
      </rPr>
      <t>2</t>
    </r>
  </si>
  <si>
    <r>
      <rPr>
        <b/>
        <sz val="11"/>
        <rFont val="Calibri"/>
        <family val="2"/>
      </rPr>
      <t>356 x 406</t>
    </r>
  </si>
  <si>
    <r>
      <rPr>
        <b/>
        <sz val="11"/>
        <rFont val="Calibri"/>
        <family val="2"/>
      </rPr>
      <t>x 1299</t>
    </r>
  </si>
  <si>
    <r>
      <rPr>
        <b/>
        <sz val="11"/>
        <rFont val="Calibri"/>
        <family val="2"/>
      </rPr>
      <t>x 1202</t>
    </r>
  </si>
  <si>
    <r>
      <rPr>
        <b/>
        <sz val="11"/>
        <rFont val="Calibri"/>
        <family val="2"/>
      </rPr>
      <t>x 1086</t>
    </r>
  </si>
  <si>
    <r>
      <rPr>
        <b/>
        <sz val="11"/>
        <rFont val="Calibri"/>
        <family val="2"/>
      </rPr>
      <t>x 990</t>
    </r>
  </si>
  <si>
    <r>
      <rPr>
        <b/>
        <sz val="11"/>
        <rFont val="Calibri"/>
        <family val="2"/>
      </rPr>
      <t>x 900</t>
    </r>
  </si>
  <si>
    <r>
      <rPr>
        <b/>
        <sz val="11"/>
        <rFont val="Calibri"/>
        <family val="2"/>
      </rPr>
      <t>x 818</t>
    </r>
  </si>
  <si>
    <r>
      <rPr>
        <b/>
        <sz val="11"/>
        <rFont val="Calibri"/>
        <family val="2"/>
      </rPr>
      <t>x 744</t>
    </r>
  </si>
  <si>
    <r>
      <rPr>
        <b/>
        <sz val="11"/>
        <rFont val="Calibri"/>
        <family val="2"/>
      </rPr>
      <t>x 677</t>
    </r>
  </si>
  <si>
    <r>
      <rPr>
        <b/>
        <sz val="11"/>
        <rFont val="Calibri"/>
        <family val="2"/>
      </rPr>
      <t>x 634</t>
    </r>
  </si>
  <si>
    <r>
      <rPr>
        <b/>
        <sz val="11"/>
        <rFont val="Calibri"/>
        <family val="2"/>
      </rPr>
      <t>x 592</t>
    </r>
  </si>
  <si>
    <r>
      <rPr>
        <b/>
        <sz val="11"/>
        <rFont val="Calibri"/>
        <family val="2"/>
      </rPr>
      <t>x 551</t>
    </r>
  </si>
  <si>
    <r>
      <rPr>
        <b/>
        <sz val="11"/>
        <rFont val="Calibri"/>
        <family val="2"/>
      </rPr>
      <t>x 509</t>
    </r>
  </si>
  <si>
    <r>
      <rPr>
        <b/>
        <sz val="11"/>
        <rFont val="Calibri"/>
        <family val="2"/>
      </rPr>
      <t>x 467</t>
    </r>
  </si>
  <si>
    <r>
      <rPr>
        <b/>
        <sz val="11"/>
        <rFont val="Calibri"/>
        <family val="2"/>
      </rPr>
      <t>x 393</t>
    </r>
  </si>
  <si>
    <r>
      <rPr>
        <b/>
        <sz val="11"/>
        <rFont val="Calibri"/>
        <family val="2"/>
      </rPr>
      <t>x 340</t>
    </r>
  </si>
  <si>
    <r>
      <rPr>
        <b/>
        <sz val="11"/>
        <rFont val="Calibri"/>
        <family val="2"/>
      </rPr>
      <t>x 287</t>
    </r>
  </si>
  <si>
    <r>
      <rPr>
        <b/>
        <sz val="11"/>
        <rFont val="Calibri"/>
        <family val="2"/>
      </rPr>
      <t>x 235</t>
    </r>
  </si>
  <si>
    <r>
      <rPr>
        <b/>
        <sz val="11"/>
        <rFont val="Calibri"/>
        <family val="2"/>
      </rPr>
      <t>356 x 368</t>
    </r>
  </si>
  <si>
    <r>
      <rPr>
        <b/>
        <sz val="11"/>
        <rFont val="Calibri"/>
        <family val="2"/>
      </rPr>
      <t>x 202</t>
    </r>
  </si>
  <si>
    <r>
      <rPr>
        <b/>
        <sz val="11"/>
        <rFont val="Calibri"/>
        <family val="2"/>
      </rPr>
      <t>x 177</t>
    </r>
  </si>
  <si>
    <r>
      <rPr>
        <b/>
        <sz val="11"/>
        <rFont val="Calibri"/>
        <family val="2"/>
      </rPr>
      <t>x 153</t>
    </r>
  </si>
  <si>
    <r>
      <rPr>
        <b/>
        <sz val="11"/>
        <rFont val="Calibri"/>
        <family val="2"/>
      </rPr>
      <t>x 129</t>
    </r>
  </si>
  <si>
    <r>
      <rPr>
        <b/>
        <sz val="11"/>
        <rFont val="Calibri"/>
        <family val="2"/>
      </rPr>
      <t>305 x 305</t>
    </r>
  </si>
  <si>
    <r>
      <rPr>
        <b/>
        <sz val="11"/>
        <rFont val="Calibri"/>
        <family val="2"/>
      </rPr>
      <t>x 283</t>
    </r>
  </si>
  <si>
    <r>
      <rPr>
        <b/>
        <sz val="11"/>
        <rFont val="Calibri"/>
        <family val="2"/>
      </rPr>
      <t>x 240</t>
    </r>
  </si>
  <si>
    <r>
      <rPr>
        <b/>
        <sz val="11"/>
        <rFont val="Calibri"/>
        <family val="2"/>
      </rPr>
      <t>x 198</t>
    </r>
  </si>
  <si>
    <r>
      <rPr>
        <b/>
        <sz val="11"/>
        <rFont val="Calibri"/>
        <family val="2"/>
      </rPr>
      <t>x 158</t>
    </r>
  </si>
  <si>
    <r>
      <rPr>
        <b/>
        <sz val="11"/>
        <rFont val="Calibri"/>
        <family val="2"/>
      </rPr>
      <t>x 137</t>
    </r>
  </si>
  <si>
    <r>
      <rPr>
        <b/>
        <sz val="11"/>
        <rFont val="Calibri"/>
        <family val="2"/>
      </rPr>
      <t>x 118</t>
    </r>
  </si>
  <si>
    <r>
      <rPr>
        <b/>
        <sz val="11"/>
        <rFont val="Calibri"/>
        <family val="2"/>
      </rPr>
      <t>x 97</t>
    </r>
  </si>
  <si>
    <r>
      <rPr>
        <b/>
        <sz val="11"/>
        <rFont val="Calibri"/>
        <family val="2"/>
      </rPr>
      <t>254 x 254</t>
    </r>
  </si>
  <si>
    <r>
      <rPr>
        <b/>
        <sz val="11"/>
        <rFont val="Calibri"/>
        <family val="2"/>
      </rPr>
      <t>x 167</t>
    </r>
  </si>
  <si>
    <r>
      <rPr>
        <b/>
        <sz val="11"/>
        <rFont val="Calibri"/>
        <family val="2"/>
      </rPr>
      <t>x 132</t>
    </r>
  </si>
  <si>
    <r>
      <rPr>
        <b/>
        <sz val="11"/>
        <rFont val="Calibri"/>
        <family val="2"/>
      </rPr>
      <t>x 107</t>
    </r>
  </si>
  <si>
    <r>
      <rPr>
        <b/>
        <sz val="11"/>
        <rFont val="Calibri"/>
        <family val="2"/>
      </rPr>
      <t>x 89</t>
    </r>
  </si>
  <si>
    <r>
      <rPr>
        <b/>
        <sz val="11"/>
        <rFont val="Calibri"/>
        <family val="2"/>
      </rPr>
      <t>x 73</t>
    </r>
  </si>
  <si>
    <r>
      <rPr>
        <b/>
        <sz val="11"/>
        <rFont val="Calibri"/>
        <family val="2"/>
      </rPr>
      <t>203 x 203</t>
    </r>
  </si>
  <si>
    <r>
      <rPr>
        <b/>
        <sz val="11"/>
        <rFont val="Calibri"/>
        <family val="2"/>
      </rPr>
      <t>x 127</t>
    </r>
  </si>
  <si>
    <r>
      <rPr>
        <vertAlign val="superscript"/>
        <sz val="11"/>
        <rFont val="Calibri"/>
        <family val="2"/>
      </rPr>
      <t>+</t>
    </r>
  </si>
  <si>
    <r>
      <rPr>
        <b/>
        <sz val="11"/>
        <rFont val="Calibri"/>
        <family val="2"/>
      </rPr>
      <t>x 113</t>
    </r>
  </si>
  <si>
    <r>
      <rPr>
        <b/>
        <sz val="11"/>
        <rFont val="Calibri"/>
        <family val="2"/>
      </rPr>
      <t>x 100</t>
    </r>
  </si>
  <si>
    <r>
      <rPr>
        <b/>
        <sz val="11"/>
        <rFont val="Calibri"/>
        <family val="2"/>
      </rPr>
      <t>x 86</t>
    </r>
  </si>
  <si>
    <r>
      <rPr>
        <b/>
        <sz val="11"/>
        <rFont val="Calibri"/>
        <family val="2"/>
      </rPr>
      <t>x 71</t>
    </r>
  </si>
  <si>
    <r>
      <rPr>
        <b/>
        <sz val="11"/>
        <rFont val="Calibri"/>
        <family val="2"/>
      </rPr>
      <t>x 60</t>
    </r>
  </si>
  <si>
    <r>
      <rPr>
        <b/>
        <sz val="11"/>
        <rFont val="Calibri"/>
        <family val="2"/>
      </rPr>
      <t>x 52</t>
    </r>
  </si>
  <si>
    <r>
      <rPr>
        <b/>
        <sz val="11"/>
        <rFont val="Calibri"/>
        <family val="2"/>
      </rPr>
      <t>x 46</t>
    </r>
  </si>
  <si>
    <t>152(152(</t>
  </si>
  <si>
    <r>
      <rPr>
        <b/>
        <sz val="11"/>
        <rFont val="Calibri"/>
        <family val="2"/>
      </rPr>
      <t>152 x 152</t>
    </r>
  </si>
  <si>
    <r>
      <rPr>
        <b/>
        <sz val="11"/>
        <rFont val="Calibri"/>
        <family val="2"/>
      </rPr>
      <t>x 51</t>
    </r>
  </si>
  <si>
    <r>
      <rPr>
        <b/>
        <sz val="11"/>
        <rFont val="Calibri"/>
        <family val="2"/>
      </rPr>
      <t>x 44</t>
    </r>
  </si>
  <si>
    <r>
      <rPr>
        <b/>
        <sz val="11"/>
        <rFont val="Calibri"/>
        <family val="2"/>
      </rPr>
      <t>x 37</t>
    </r>
  </si>
  <si>
    <r>
      <rPr>
        <b/>
        <sz val="11"/>
        <rFont val="Calibri"/>
        <family val="2"/>
      </rPr>
      <t>x 30</t>
    </r>
  </si>
  <si>
    <r>
      <rPr>
        <b/>
        <sz val="11"/>
        <rFont val="Calibri"/>
        <family val="2"/>
      </rPr>
      <t>x 23</t>
    </r>
  </si>
  <si>
    <t>Iy</t>
  </si>
  <si>
    <t>Iz</t>
  </si>
  <si>
    <t>iy</t>
  </si>
  <si>
    <t>iz</t>
  </si>
  <si>
    <r>
      <t>W</t>
    </r>
    <r>
      <rPr>
        <vertAlign val="subscript"/>
        <sz val="12"/>
        <color rgb="FF00B050"/>
        <rFont val="Arial"/>
        <family val="2"/>
      </rPr>
      <t>el.y</t>
    </r>
  </si>
  <si>
    <r>
      <t>W</t>
    </r>
    <r>
      <rPr>
        <vertAlign val="subscript"/>
        <sz val="12"/>
        <color rgb="FF00B050"/>
        <rFont val="Arial"/>
        <family val="2"/>
      </rPr>
      <t>el.z</t>
    </r>
  </si>
  <si>
    <r>
      <t>W</t>
    </r>
    <r>
      <rPr>
        <vertAlign val="subscript"/>
        <sz val="12"/>
        <color rgb="FF00B050"/>
        <rFont val="Arial"/>
        <family val="2"/>
      </rPr>
      <t>pl.y</t>
    </r>
  </si>
  <si>
    <r>
      <t>W</t>
    </r>
    <r>
      <rPr>
        <vertAlign val="subscript"/>
        <sz val="12"/>
        <color rgb="FF00B050"/>
        <rFont val="Arial"/>
        <family val="2"/>
      </rPr>
      <t>pl.z</t>
    </r>
  </si>
  <si>
    <t>weight</t>
  </si>
  <si>
    <t>Section</t>
  </si>
  <si>
    <t>From bluebook online</t>
  </si>
  <si>
    <t>NA</t>
  </si>
  <si>
    <t>SectionCode</t>
  </si>
  <si>
    <t>Second moment of area</t>
  </si>
  <si>
    <t>Axis y-y</t>
  </si>
  <si>
    <t>Axis z-z</t>
  </si>
  <si>
    <t>mm4</t>
  </si>
  <si>
    <t>mm3</t>
  </si>
  <si>
    <t>Elastic modulus</t>
  </si>
  <si>
    <t>Plastic modulus</t>
  </si>
  <si>
    <t>mm6</t>
  </si>
  <si>
    <t>Warping constant</t>
  </si>
  <si>
    <r>
      <rPr>
        <i/>
        <sz val="11"/>
        <color rgb="FF00B0F0"/>
        <rFont val="Calibri"/>
        <family val="2"/>
      </rPr>
      <t>I</t>
    </r>
    <r>
      <rPr>
        <vertAlign val="subscript"/>
        <sz val="11"/>
        <color rgb="FF00B0F0"/>
        <rFont val="Calibri"/>
        <family val="2"/>
      </rPr>
      <t>w</t>
    </r>
  </si>
  <si>
    <r>
      <rPr>
        <i/>
        <sz val="11"/>
        <color rgb="FF00B0F0"/>
        <rFont val="Calibri"/>
        <family val="2"/>
      </rPr>
      <t>I</t>
    </r>
    <r>
      <rPr>
        <vertAlign val="subscript"/>
        <sz val="11"/>
        <color rgb="FF00B0F0"/>
        <rFont val="Calibri"/>
        <family val="2"/>
      </rPr>
      <t>T</t>
    </r>
  </si>
  <si>
    <r>
      <t>mm</t>
    </r>
    <r>
      <rPr>
        <vertAlign val="superscript"/>
        <sz val="11"/>
        <color rgb="FF00B0F0"/>
        <rFont val="Calibri"/>
        <family val="2"/>
      </rPr>
      <t>4</t>
    </r>
  </si>
  <si>
    <t>mm2</t>
  </si>
  <si>
    <r>
      <rPr>
        <i/>
        <sz val="11"/>
        <color rgb="FF00B0F0"/>
        <rFont val="Calibri"/>
        <family val="2"/>
      </rPr>
      <t>A</t>
    </r>
  </si>
  <si>
    <t>mm</t>
  </si>
  <si>
    <t>Radius of gyration</t>
  </si>
  <si>
    <r>
      <t>W</t>
    </r>
    <r>
      <rPr>
        <vertAlign val="subscript"/>
        <sz val="12"/>
        <color rgb="FF00B0F0"/>
        <rFont val="Arial"/>
        <family val="2"/>
      </rPr>
      <t>elz</t>
    </r>
  </si>
  <si>
    <r>
      <t>W</t>
    </r>
    <r>
      <rPr>
        <vertAlign val="subscript"/>
        <sz val="12"/>
        <color rgb="FF00B0F0"/>
        <rFont val="Arial"/>
        <family val="2"/>
      </rPr>
      <t>ply</t>
    </r>
  </si>
  <si>
    <r>
      <t>W</t>
    </r>
    <r>
      <rPr>
        <vertAlign val="subscript"/>
        <sz val="12"/>
        <color rgb="FF00B0F0"/>
        <rFont val="Arial"/>
        <family val="2"/>
      </rPr>
      <t>plz</t>
    </r>
  </si>
  <si>
    <r>
      <t>W</t>
    </r>
    <r>
      <rPr>
        <vertAlign val="subscript"/>
        <sz val="12"/>
        <color rgb="FF00B0F0"/>
        <rFont val="Arial"/>
        <family val="2"/>
      </rPr>
      <t>ely</t>
    </r>
  </si>
  <si>
    <t>size</t>
  </si>
  <si>
    <t>Histar</t>
  </si>
  <si>
    <t>HI</t>
  </si>
  <si>
    <t>NO</t>
  </si>
  <si>
    <t>SectionNo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</si>
</sst>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9"/>
      <name val="Calibri"/>
      <family val="2"/>
    </font>
    <font>
      <b/>
      <sz val="14"/>
      <name val="Calibri"/>
      <family val="2"/>
    </font>
    <font>
      <i/>
      <sz val="11"/>
      <name val="Calibri"/>
      <family val="2"/>
    </font>
    <font>
      <vertAlign val="subscript"/>
      <sz val="11"/>
      <color rgb="FF000000"/>
      <name val="Calibri"/>
      <family val="2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  <font>
      <vertAlign val="superscript"/>
      <sz val="11"/>
      <color rgb="FF000000"/>
      <name val="Calibri"/>
      <family val="2"/>
    </font>
    <font>
      <b/>
      <sz val="11"/>
      <name val="Calibri"/>
      <family val="2"/>
    </font>
    <font>
      <vertAlign val="superscript"/>
      <sz val="11"/>
      <name val="Calibri"/>
      <family val="2"/>
    </font>
    <font>
      <sz val="10"/>
      <name val="Arial"/>
      <family val="2"/>
    </font>
    <font>
      <sz val="10"/>
      <color rgb="FF00B050"/>
      <name val="Arial"/>
      <family val="2"/>
    </font>
    <font>
      <vertAlign val="subscript"/>
      <sz val="12"/>
      <color rgb="FF00B050"/>
      <name val="Arial"/>
      <family val="2"/>
    </font>
    <font>
      <sz val="8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sz val="10"/>
      <color rgb="FF00B0F0"/>
      <name val="Arial"/>
      <family val="2"/>
    </font>
    <font>
      <vertAlign val="superscript"/>
      <sz val="11"/>
      <color rgb="FF00B0F0"/>
      <name val="Calibri"/>
      <family val="2"/>
    </font>
    <font>
      <vertAlign val="subscript"/>
      <sz val="12"/>
      <color rgb="FF00B0F0"/>
      <name val="Arial"/>
      <family val="2"/>
    </font>
    <font>
      <i/>
      <sz val="11"/>
      <color rgb="FF00B0F0"/>
      <name val="Calibri"/>
      <family val="2"/>
    </font>
    <font>
      <vertAlign val="subscript"/>
      <sz val="11"/>
      <color rgb="FF00B0F0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35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1" fillId="0" borderId="3" xfId="0" applyFont="1" applyBorder="1" applyAlignment="1">
      <alignment horizontal="center" vertical="center" wrapText="1"/>
    </xf>
    <xf numFmtId="0" fontId="14" fillId="0" borderId="0" xfId="0" applyFont="1"/>
    <xf numFmtId="0" fontId="15" fillId="0" borderId="0" xfId="0" applyFont="1"/>
    <xf numFmtId="0" fontId="15" fillId="0" borderId="0" xfId="0" applyFont="1" applyAlignment="1">
      <alignment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 wrapText="1"/>
    </xf>
    <xf numFmtId="0" fontId="14" fillId="0" borderId="0" xfId="0" applyFont="1" applyAlignment="1">
      <alignment horizontal="center" vertical="top" wrapText="1"/>
    </xf>
    <xf numFmtId="0" fontId="16" fillId="0" borderId="3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top" wrapText="1"/>
    </xf>
    <xf numFmtId="0" fontId="14" fillId="0" borderId="0" xfId="0" applyFont="1" applyAlignment="1">
      <alignment vertical="top"/>
    </xf>
    <xf numFmtId="0" fontId="21" fillId="0" borderId="0" xfId="0" applyFont="1" applyAlignment="1">
      <alignment horizontal="center" vertical="top" wrapText="1"/>
    </xf>
    <xf numFmtId="0" fontId="10" fillId="0" borderId="3" xfId="0" applyFont="1" applyBorder="1" applyAlignment="1">
      <alignment horizontal="center" vertical="center" wrapText="1"/>
    </xf>
    <xf numFmtId="0" fontId="0" fillId="0" borderId="0" xfId="0" applyAlignment="1">
      <alignment vertical="top"/>
    </xf>
    <xf numFmtId="0" fontId="14" fillId="0" borderId="0" xfId="0" applyFont="1" applyFill="1" applyBorder="1" applyAlignment="1">
      <alignment horizontal="center" vertical="top" wrapText="1"/>
    </xf>
    <xf numFmtId="0" fontId="0" fillId="0" borderId="0" xfId="0" applyNumberFormat="1"/>
    <xf numFmtId="0" fontId="0" fillId="0" borderId="2" xfId="0" applyNumberFormat="1" applyBorder="1" applyAlignment="1">
      <alignment horizontal="center" vertical="top" wrapText="1"/>
    </xf>
    <xf numFmtId="0" fontId="0" fillId="0" borderId="0" xfId="0" applyNumberFormat="1" applyAlignment="1">
      <alignment horizontal="center" vertical="top" wrapText="1"/>
    </xf>
    <xf numFmtId="0" fontId="0" fillId="0" borderId="1" xfId="0" applyNumberFormat="1" applyBorder="1" applyAlignment="1">
      <alignment horizontal="center" vertical="top" wrapText="1"/>
    </xf>
    <xf numFmtId="0" fontId="21" fillId="0" borderId="0" xfId="0" applyFont="1" applyAlignment="1">
      <alignment horizontal="center" vertical="top" wrapText="1"/>
    </xf>
    <xf numFmtId="0" fontId="21" fillId="0" borderId="0" xfId="0" applyFont="1" applyAlignment="1">
      <alignment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 wrapText="1"/>
    </xf>
  </cellXfs>
  <cellStyles count="2">
    <cellStyle name="Normal" xfId="0" builtinId="0"/>
    <cellStyle name="Normal 2 2" xfId="1" xr:uid="{B4F78188-F540-47BE-89B5-9BCDB02052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EB958-3DC0-41D8-AF67-F3B810FEB57B}">
  <dimension ref="A1:W46"/>
  <sheetViews>
    <sheetView tabSelected="1" topLeftCell="B1" workbookViewId="0">
      <selection activeCell="X1" sqref="X1:X1048576"/>
    </sheetView>
  </sheetViews>
  <sheetFormatPr defaultRowHeight="15" x14ac:dyDescent="0.25"/>
  <cols>
    <col min="1" max="1" width="16.5703125" customWidth="1"/>
    <col min="2" max="2" width="6.7109375" customWidth="1"/>
    <col min="3" max="3" width="18.7109375" customWidth="1"/>
    <col min="11" max="11" width="11.5703125" customWidth="1"/>
    <col min="12" max="12" width="11.28515625" customWidth="1"/>
    <col min="19" max="19" width="11" customWidth="1"/>
  </cols>
  <sheetData>
    <row r="1" spans="1:23" x14ac:dyDescent="0.25">
      <c r="A1" t="str">
        <f>Sheet11!C10</f>
        <v>SectionCode</v>
      </c>
      <c r="B1" t="s">
        <v>148</v>
      </c>
      <c r="C1" t="str">
        <f>Sheet11!D10</f>
        <v>Section</v>
      </c>
      <c r="D1" t="str">
        <f>Sheet11!H10</f>
        <v>weight</v>
      </c>
      <c r="E1" t="str">
        <f>Sheet11!I10</f>
        <v>h</v>
      </c>
      <c r="F1" t="str">
        <f>Sheet11!J10</f>
        <v>b</v>
      </c>
      <c r="G1" t="str">
        <f>Sheet11!K10</f>
        <v>tw</v>
      </c>
      <c r="H1" t="str">
        <f>Sheet11!L10</f>
        <v>tf</v>
      </c>
      <c r="I1" t="str">
        <f>Sheet11!M10</f>
        <v>r</v>
      </c>
      <c r="J1" t="str">
        <f>Sheet11!N10</f>
        <v>d</v>
      </c>
      <c r="K1" t="str">
        <f>Sheet11!AI10</f>
        <v>Iy</v>
      </c>
      <c r="L1" t="str">
        <f>Sheet11!AJ10</f>
        <v>Iz</v>
      </c>
      <c r="M1" t="str">
        <f>Sheet11!AK10</f>
        <v>iy</v>
      </c>
      <c r="N1" t="str">
        <f>Sheet11!AL10</f>
        <v>iz</v>
      </c>
      <c r="O1" t="str">
        <f>Sheet11!AM10</f>
        <v>Wely</v>
      </c>
      <c r="P1" t="str">
        <f>Sheet11!AN10</f>
        <v>Welz</v>
      </c>
      <c r="Q1" t="str">
        <f>Sheet11!AO10</f>
        <v>Wply</v>
      </c>
      <c r="R1" t="str">
        <f>Sheet11!AP10</f>
        <v>Wplz</v>
      </c>
      <c r="S1" t="str">
        <f>Sheet11!AQ10</f>
        <v>Iw</v>
      </c>
      <c r="T1" t="str">
        <f>Sheet11!AR10</f>
        <v>IT</v>
      </c>
      <c r="U1" t="str">
        <f>Sheet11!AS10</f>
        <v>A</v>
      </c>
      <c r="V1" t="str">
        <f>Sheet11!AT10</f>
        <v>size</v>
      </c>
      <c r="W1" t="str">
        <f>Sheet11!AU10</f>
        <v>Histar</v>
      </c>
    </row>
    <row r="2" spans="1:23" x14ac:dyDescent="0.25">
      <c r="A2" t="str">
        <f>Sheet11!C11</f>
        <v>NA</v>
      </c>
      <c r="B2" t="s">
        <v>122</v>
      </c>
      <c r="C2" t="str">
        <f>Sheet11!D11</f>
        <v>NA</v>
      </c>
      <c r="D2" t="str">
        <f>Sheet11!H11</f>
        <v>kg/m</v>
      </c>
      <c r="E2" t="str">
        <f>Sheet11!I11</f>
        <v>mm</v>
      </c>
      <c r="F2" t="str">
        <f>Sheet11!J11</f>
        <v>mm</v>
      </c>
      <c r="G2" t="str">
        <f>Sheet11!K11</f>
        <v>mm</v>
      </c>
      <c r="H2" t="str">
        <f>Sheet11!L11</f>
        <v>mm</v>
      </c>
      <c r="I2" t="str">
        <f>Sheet11!M11</f>
        <v>mm</v>
      </c>
      <c r="J2" t="str">
        <f>Sheet11!N11</f>
        <v>mm</v>
      </c>
      <c r="K2" t="str">
        <f>Sheet11!AI11</f>
        <v>mm4</v>
      </c>
      <c r="L2" t="str">
        <f>Sheet11!AJ11</f>
        <v>mm4</v>
      </c>
      <c r="M2" t="str">
        <f>Sheet11!AK11</f>
        <v>mm</v>
      </c>
      <c r="N2" t="str">
        <f>Sheet11!AL11</f>
        <v>mm</v>
      </c>
      <c r="O2" t="str">
        <f>Sheet11!AM11</f>
        <v>mm3</v>
      </c>
      <c r="P2" t="str">
        <f>Sheet11!AN11</f>
        <v>mm3</v>
      </c>
      <c r="Q2" t="str">
        <f>Sheet11!AO11</f>
        <v>mm3</v>
      </c>
      <c r="R2" t="str">
        <f>Sheet11!AP11</f>
        <v>mm3</v>
      </c>
      <c r="S2" t="str">
        <f>Sheet11!AQ11</f>
        <v>mm6</v>
      </c>
      <c r="T2" t="str">
        <f>Sheet11!AR11</f>
        <v>mm4</v>
      </c>
      <c r="U2" t="str">
        <f>Sheet11!AS11</f>
        <v>mm2</v>
      </c>
      <c r="V2" t="str">
        <f>Sheet11!AT11</f>
        <v>mm</v>
      </c>
      <c r="W2" t="str">
        <f>Sheet11!AU11</f>
        <v>NA</v>
      </c>
    </row>
    <row r="3" spans="1:23" x14ac:dyDescent="0.25">
      <c r="A3" t="str">
        <f>Sheet11!C12</f>
        <v>356(406(1299))</v>
      </c>
      <c r="B3">
        <v>1</v>
      </c>
      <c r="C3" t="str">
        <f>Sheet11!D12</f>
        <v>UC356x406x1299</v>
      </c>
      <c r="D3">
        <f>Sheet11!H12</f>
        <v>1299</v>
      </c>
      <c r="E3">
        <f>Sheet11!I12</f>
        <v>600</v>
      </c>
      <c r="F3">
        <f>Sheet11!J12</f>
        <v>476</v>
      </c>
      <c r="G3">
        <f>Sheet11!K12</f>
        <v>100</v>
      </c>
      <c r="H3">
        <f>Sheet11!L12</f>
        <v>140</v>
      </c>
      <c r="I3">
        <f>Sheet11!M12</f>
        <v>15.4</v>
      </c>
      <c r="J3">
        <f>Sheet11!N12</f>
        <v>290</v>
      </c>
      <c r="K3">
        <f>Sheet11!AI12</f>
        <v>7550000000</v>
      </c>
      <c r="L3">
        <f>Sheet11!AJ12</f>
        <v>2540000000</v>
      </c>
      <c r="M3">
        <f>Sheet11!AK12</f>
        <v>214</v>
      </c>
      <c r="N3">
        <f>Sheet11!AL12</f>
        <v>124</v>
      </c>
      <c r="O3">
        <f>Sheet11!AM12</f>
        <v>25200000</v>
      </c>
      <c r="P3">
        <f>Sheet11!AN12</f>
        <v>10700000</v>
      </c>
      <c r="Q3">
        <f>Sheet11!AO12</f>
        <v>33200000</v>
      </c>
      <c r="R3">
        <f>Sheet11!AP12</f>
        <v>16700000</v>
      </c>
      <c r="S3">
        <f>Sheet11!AQ12</f>
        <v>133100000000000</v>
      </c>
      <c r="T3">
        <f>Sheet11!AR12</f>
        <v>945000000</v>
      </c>
      <c r="U3">
        <f>Sheet11!AS12</f>
        <v>165500</v>
      </c>
      <c r="V3">
        <f>Sheet11!AT12</f>
        <v>600</v>
      </c>
      <c r="W3" t="str">
        <f>Sheet11!AU12</f>
        <v>HI</v>
      </c>
    </row>
    <row r="4" spans="1:23" x14ac:dyDescent="0.25">
      <c r="A4" t="str">
        <f>Sheet11!C13</f>
        <v>356(406(1202))</v>
      </c>
      <c r="B4">
        <v>2</v>
      </c>
      <c r="C4" t="str">
        <f>Sheet11!D13</f>
        <v>UC356x406x1202</v>
      </c>
      <c r="D4">
        <f>Sheet11!H13</f>
        <v>1202</v>
      </c>
      <c r="E4">
        <f>Sheet11!I13</f>
        <v>580</v>
      </c>
      <c r="F4">
        <f>Sheet11!J13</f>
        <v>471</v>
      </c>
      <c r="G4">
        <f>Sheet11!K13</f>
        <v>95</v>
      </c>
      <c r="H4">
        <f>Sheet11!L13</f>
        <v>130</v>
      </c>
      <c r="I4">
        <f>Sheet11!M13</f>
        <v>15.4</v>
      </c>
      <c r="J4">
        <f>Sheet11!N13</f>
        <v>290</v>
      </c>
      <c r="K4">
        <f>Sheet11!AI13</f>
        <v>6640000000</v>
      </c>
      <c r="L4">
        <f>Sheet11!AJ13</f>
        <v>2290000000</v>
      </c>
      <c r="M4">
        <f>Sheet11!AK13</f>
        <v>208</v>
      </c>
      <c r="N4">
        <f>Sheet11!AL13</f>
        <v>122</v>
      </c>
      <c r="O4">
        <f>Sheet11!AM13</f>
        <v>22900000</v>
      </c>
      <c r="P4">
        <f>Sheet11!AN13</f>
        <v>9710000</v>
      </c>
      <c r="Q4">
        <f>Sheet11!AO13</f>
        <v>30000000</v>
      </c>
      <c r="R4">
        <f>Sheet11!AP13</f>
        <v>15200000</v>
      </c>
      <c r="S4">
        <f>Sheet11!AQ13</f>
        <v>114600000000000</v>
      </c>
      <c r="T4">
        <f>Sheet11!AR13</f>
        <v>763000000</v>
      </c>
      <c r="U4">
        <f>Sheet11!AS13</f>
        <v>153100</v>
      </c>
      <c r="V4">
        <f>Sheet11!AT13</f>
        <v>580</v>
      </c>
      <c r="W4" t="str">
        <f>Sheet11!AU13</f>
        <v>HI</v>
      </c>
    </row>
    <row r="5" spans="1:23" x14ac:dyDescent="0.25">
      <c r="A5" t="str">
        <f>Sheet11!C14</f>
        <v>356(406(1086))</v>
      </c>
      <c r="B5">
        <v>3</v>
      </c>
      <c r="C5" t="str">
        <f>Sheet11!D14</f>
        <v>UC356x406x1086</v>
      </c>
      <c r="D5">
        <f>Sheet11!H14</f>
        <v>1086</v>
      </c>
      <c r="E5">
        <f>Sheet11!I14</f>
        <v>569</v>
      </c>
      <c r="F5">
        <f>Sheet11!J14</f>
        <v>454</v>
      </c>
      <c r="G5">
        <f>Sheet11!K14</f>
        <v>78</v>
      </c>
      <c r="H5">
        <f>Sheet11!L14</f>
        <v>125</v>
      </c>
      <c r="I5">
        <f>Sheet11!M14</f>
        <v>15</v>
      </c>
      <c r="J5">
        <f>Sheet11!N14</f>
        <v>290</v>
      </c>
      <c r="K5">
        <f>Sheet11!AI14</f>
        <v>5960000000</v>
      </c>
      <c r="L5">
        <f>Sheet11!AJ14</f>
        <v>1960000000</v>
      </c>
      <c r="M5">
        <f>Sheet11!AK14</f>
        <v>207</v>
      </c>
      <c r="N5">
        <f>Sheet11!AL14</f>
        <v>119</v>
      </c>
      <c r="O5">
        <f>Sheet11!AM14</f>
        <v>20900000</v>
      </c>
      <c r="P5">
        <f>Sheet11!AN14</f>
        <v>8640000</v>
      </c>
      <c r="Q5">
        <f>Sheet11!AO14</f>
        <v>27200000</v>
      </c>
      <c r="R5">
        <f>Sheet11!AP14</f>
        <v>13400000</v>
      </c>
      <c r="S5">
        <f>Sheet11!AQ14</f>
        <v>96100000000000</v>
      </c>
      <c r="T5">
        <f>Sheet11!AR14</f>
        <v>605000000</v>
      </c>
      <c r="U5">
        <f>Sheet11!AS14</f>
        <v>138600</v>
      </c>
      <c r="V5">
        <f>Sheet11!AT14</f>
        <v>569</v>
      </c>
      <c r="W5" t="str">
        <f>Sheet11!AU14</f>
        <v>HI</v>
      </c>
    </row>
    <row r="6" spans="1:23" x14ac:dyDescent="0.25">
      <c r="A6" t="str">
        <f>Sheet11!C15</f>
        <v>356(406(990))</v>
      </c>
      <c r="B6">
        <v>4</v>
      </c>
      <c r="C6" t="str">
        <f>Sheet11!D15</f>
        <v>UC356x406x990</v>
      </c>
      <c r="D6">
        <f>Sheet11!H15</f>
        <v>990</v>
      </c>
      <c r="E6">
        <f>Sheet11!I15</f>
        <v>550</v>
      </c>
      <c r="F6">
        <f>Sheet11!J15</f>
        <v>448</v>
      </c>
      <c r="G6">
        <f>Sheet11!K15</f>
        <v>71.900000000000006</v>
      </c>
      <c r="H6">
        <f>Sheet11!L15</f>
        <v>115</v>
      </c>
      <c r="I6">
        <f>Sheet11!M15</f>
        <v>15</v>
      </c>
      <c r="J6">
        <f>Sheet11!N15</f>
        <v>290</v>
      </c>
      <c r="K6">
        <f>Sheet11!AI15</f>
        <v>5190000000</v>
      </c>
      <c r="L6">
        <f>Sheet11!AJ15</f>
        <v>1730000000</v>
      </c>
      <c r="M6">
        <f>Sheet11!AK15</f>
        <v>203</v>
      </c>
      <c r="N6">
        <f>Sheet11!AL15</f>
        <v>117</v>
      </c>
      <c r="O6">
        <f>Sheet11!AM15</f>
        <v>18900000</v>
      </c>
      <c r="P6">
        <f>Sheet11!AN15</f>
        <v>7740000</v>
      </c>
      <c r="Q6">
        <f>Sheet11!AO15</f>
        <v>24300000</v>
      </c>
      <c r="R6">
        <f>Sheet11!AP15</f>
        <v>12000000</v>
      </c>
      <c r="S6">
        <f>Sheet11!AQ15</f>
        <v>81500000000000</v>
      </c>
      <c r="T6">
        <f>Sheet11!AR15</f>
        <v>469000000</v>
      </c>
      <c r="U6">
        <f>Sheet11!AS15</f>
        <v>126200</v>
      </c>
      <c r="V6">
        <f>Sheet11!AT15</f>
        <v>550</v>
      </c>
      <c r="W6" t="str">
        <f>Sheet11!AU15</f>
        <v>HI</v>
      </c>
    </row>
    <row r="7" spans="1:23" x14ac:dyDescent="0.25">
      <c r="A7" t="str">
        <f>Sheet11!C16</f>
        <v>356(406(900))</v>
      </c>
      <c r="B7">
        <v>5</v>
      </c>
      <c r="C7" t="str">
        <f>Sheet11!D16</f>
        <v>UC356x406x900</v>
      </c>
      <c r="D7">
        <f>Sheet11!H16</f>
        <v>900</v>
      </c>
      <c r="E7">
        <f>Sheet11!I16</f>
        <v>531</v>
      </c>
      <c r="F7">
        <f>Sheet11!J16</f>
        <v>442</v>
      </c>
      <c r="G7">
        <f>Sheet11!K16</f>
        <v>65.900000000000006</v>
      </c>
      <c r="H7">
        <f>Sheet11!L16</f>
        <v>106</v>
      </c>
      <c r="I7">
        <f>Sheet11!M16</f>
        <v>15</v>
      </c>
      <c r="J7">
        <f>Sheet11!N16</f>
        <v>290</v>
      </c>
      <c r="K7">
        <f>Sheet11!AI16</f>
        <v>4500000000</v>
      </c>
      <c r="L7">
        <f>Sheet11!AJ16</f>
        <v>1530000000</v>
      </c>
      <c r="M7">
        <f>Sheet11!AK16</f>
        <v>198</v>
      </c>
      <c r="N7">
        <f>Sheet11!AL16</f>
        <v>116</v>
      </c>
      <c r="O7">
        <f>Sheet11!AM16</f>
        <v>17000000</v>
      </c>
      <c r="P7">
        <f>Sheet11!AN16</f>
        <v>6940000</v>
      </c>
      <c r="Q7">
        <f>Sheet11!AO16</f>
        <v>21600000</v>
      </c>
      <c r="R7">
        <f>Sheet11!AP16</f>
        <v>10700000</v>
      </c>
      <c r="S7">
        <f>Sheet11!AQ16</f>
        <v>68900000000000.008</v>
      </c>
      <c r="T7">
        <f>Sheet11!AR16</f>
        <v>364000000</v>
      </c>
      <c r="U7">
        <f>Sheet11!AS16</f>
        <v>114900</v>
      </c>
      <c r="V7">
        <f>Sheet11!AT16</f>
        <v>531</v>
      </c>
      <c r="W7" t="str">
        <f>Sheet11!AU16</f>
        <v>HI</v>
      </c>
    </row>
    <row r="8" spans="1:23" x14ac:dyDescent="0.25">
      <c r="A8" t="str">
        <f>Sheet11!C17</f>
        <v>356(406(818))</v>
      </c>
      <c r="B8">
        <v>6</v>
      </c>
      <c r="C8" t="str">
        <f>Sheet11!D17</f>
        <v>UC356x406x818</v>
      </c>
      <c r="D8">
        <f>Sheet11!H17</f>
        <v>818</v>
      </c>
      <c r="E8">
        <f>Sheet11!I17</f>
        <v>514</v>
      </c>
      <c r="F8">
        <f>Sheet11!J17</f>
        <v>437</v>
      </c>
      <c r="G8">
        <f>Sheet11!K17</f>
        <v>60.5</v>
      </c>
      <c r="H8">
        <f>Sheet11!L17</f>
        <v>97</v>
      </c>
      <c r="I8">
        <f>Sheet11!M17</f>
        <v>15</v>
      </c>
      <c r="J8">
        <f>Sheet11!N17</f>
        <v>290</v>
      </c>
      <c r="K8">
        <f>Sheet11!AI17</f>
        <v>3920000000</v>
      </c>
      <c r="L8">
        <f>Sheet11!AJ17</f>
        <v>1360000000</v>
      </c>
      <c r="M8">
        <f>Sheet11!AK17</f>
        <v>194</v>
      </c>
      <c r="N8">
        <f>Sheet11!AL17</f>
        <v>114</v>
      </c>
      <c r="O8">
        <f>Sheet11!AM17</f>
        <v>15300000</v>
      </c>
      <c r="P8">
        <f>Sheet11!AN17</f>
        <v>6200000</v>
      </c>
      <c r="Q8">
        <f>Sheet11!AO17</f>
        <v>19300000</v>
      </c>
      <c r="R8">
        <f>Sheet11!AP17</f>
        <v>9560000</v>
      </c>
      <c r="S8">
        <f>Sheet11!AQ17</f>
        <v>58600000000000</v>
      </c>
      <c r="T8">
        <f>Sheet11!AR17</f>
        <v>278000000</v>
      </c>
      <c r="U8">
        <f>Sheet11!AS17</f>
        <v>104300</v>
      </c>
      <c r="V8">
        <f>Sheet11!AT17</f>
        <v>514</v>
      </c>
      <c r="W8" t="str">
        <f>Sheet11!AU17</f>
        <v>HI</v>
      </c>
    </row>
    <row r="9" spans="1:23" x14ac:dyDescent="0.25">
      <c r="A9" t="str">
        <f>Sheet11!C18</f>
        <v>356(406(744))</v>
      </c>
      <c r="B9">
        <v>7</v>
      </c>
      <c r="C9" t="str">
        <f>Sheet11!D18</f>
        <v>UC356x406x744</v>
      </c>
      <c r="D9">
        <f>Sheet11!H18</f>
        <v>744</v>
      </c>
      <c r="E9">
        <f>Sheet11!I18</f>
        <v>498</v>
      </c>
      <c r="F9">
        <f>Sheet11!J18</f>
        <v>432</v>
      </c>
      <c r="G9">
        <f>Sheet11!K18</f>
        <v>55.6</v>
      </c>
      <c r="H9">
        <f>Sheet11!L18</f>
        <v>88.9</v>
      </c>
      <c r="I9">
        <f>Sheet11!M18</f>
        <v>15</v>
      </c>
      <c r="J9">
        <f>Sheet11!N18</f>
        <v>290</v>
      </c>
      <c r="K9">
        <f>Sheet11!AI18</f>
        <v>3420000000</v>
      </c>
      <c r="L9">
        <f>Sheet11!AJ18</f>
        <v>1200000000</v>
      </c>
      <c r="M9">
        <f>Sheet11!AK18</f>
        <v>190</v>
      </c>
      <c r="N9">
        <f>Sheet11!AL18</f>
        <v>113</v>
      </c>
      <c r="O9">
        <f>Sheet11!AM18</f>
        <v>13700000</v>
      </c>
      <c r="P9">
        <f>Sheet11!AN18</f>
        <v>5550000</v>
      </c>
      <c r="Q9">
        <f>Sheet11!AO18</f>
        <v>17200000</v>
      </c>
      <c r="R9">
        <f>Sheet11!AP18</f>
        <v>8550000</v>
      </c>
      <c r="S9">
        <f>Sheet11!AQ18</f>
        <v>50000000000000</v>
      </c>
      <c r="T9">
        <f>Sheet11!AR18</f>
        <v>214000000</v>
      </c>
      <c r="U9">
        <f>Sheet11!AS18</f>
        <v>94800</v>
      </c>
      <c r="V9">
        <f>Sheet11!AT18</f>
        <v>498</v>
      </c>
      <c r="W9" t="str">
        <f>Sheet11!AU18</f>
        <v>HI</v>
      </c>
    </row>
    <row r="10" spans="1:23" x14ac:dyDescent="0.25">
      <c r="A10" t="str">
        <f>Sheet11!C19</f>
        <v>356(406(677))</v>
      </c>
      <c r="B10">
        <v>8</v>
      </c>
      <c r="C10" t="str">
        <f>Sheet11!D19</f>
        <v>UC356x406x677</v>
      </c>
      <c r="D10">
        <f>Sheet11!H19</f>
        <v>677</v>
      </c>
      <c r="E10">
        <f>Sheet11!I19</f>
        <v>483</v>
      </c>
      <c r="F10">
        <f>Sheet11!J19</f>
        <v>428</v>
      </c>
      <c r="G10">
        <f>Sheet11!K19</f>
        <v>51.2</v>
      </c>
      <c r="H10">
        <f>Sheet11!L19</f>
        <v>81.5</v>
      </c>
      <c r="I10">
        <f>Sheet11!M19</f>
        <v>15</v>
      </c>
      <c r="J10">
        <f>Sheet11!N19</f>
        <v>290</v>
      </c>
      <c r="K10">
        <f>Sheet11!AI19</f>
        <v>3000000000</v>
      </c>
      <c r="L10">
        <f>Sheet11!AJ19</f>
        <v>1070000000</v>
      </c>
      <c r="M10">
        <f>Sheet11!AK19</f>
        <v>186</v>
      </c>
      <c r="N10">
        <f>Sheet11!AL19</f>
        <v>111</v>
      </c>
      <c r="O10">
        <f>Sheet11!AM19</f>
        <v>12400000</v>
      </c>
      <c r="P10">
        <f>Sheet11!AN19</f>
        <v>4990000</v>
      </c>
      <c r="Q10">
        <f>Sheet11!AO19</f>
        <v>15400000</v>
      </c>
      <c r="R10">
        <f>Sheet11!AP19</f>
        <v>7680000</v>
      </c>
      <c r="S10">
        <f>Sheet11!AQ19</f>
        <v>42900000000000</v>
      </c>
      <c r="T10">
        <f>Sheet11!AR19</f>
        <v>164000000</v>
      </c>
      <c r="U10">
        <f>Sheet11!AS19</f>
        <v>86300</v>
      </c>
      <c r="V10">
        <f>Sheet11!AT19</f>
        <v>483</v>
      </c>
      <c r="W10" t="str">
        <f>Sheet11!AU19</f>
        <v>HI</v>
      </c>
    </row>
    <row r="11" spans="1:23" x14ac:dyDescent="0.25">
      <c r="A11" t="str">
        <f>Sheet11!C20</f>
        <v>356(406(634))</v>
      </c>
      <c r="B11">
        <v>9</v>
      </c>
      <c r="C11" t="str">
        <f>Sheet11!D20</f>
        <v>UC356x406x634</v>
      </c>
      <c r="D11">
        <f>Sheet11!H20</f>
        <v>633.9</v>
      </c>
      <c r="E11">
        <f>Sheet11!I20</f>
        <v>474.6</v>
      </c>
      <c r="F11">
        <f>Sheet11!J20</f>
        <v>424</v>
      </c>
      <c r="G11">
        <f>Sheet11!K20</f>
        <v>47.6</v>
      </c>
      <c r="H11">
        <f>Sheet11!L20</f>
        <v>77</v>
      </c>
      <c r="I11">
        <f>Sheet11!M20</f>
        <v>15.2</v>
      </c>
      <c r="J11">
        <f>Sheet11!N20</f>
        <v>290.2</v>
      </c>
      <c r="K11">
        <f>Sheet11!AI20</f>
        <v>2750000000</v>
      </c>
      <c r="L11">
        <f>Sheet11!AJ20</f>
        <v>981000000</v>
      </c>
      <c r="M11">
        <f>Sheet11!AK20</f>
        <v>184</v>
      </c>
      <c r="N11">
        <f>Sheet11!AL20</f>
        <v>110</v>
      </c>
      <c r="O11">
        <f>Sheet11!AM20</f>
        <v>11600000</v>
      </c>
      <c r="P11">
        <f>Sheet11!AN20</f>
        <v>4630000</v>
      </c>
      <c r="Q11">
        <f>Sheet11!AO20</f>
        <v>14200000</v>
      </c>
      <c r="R11">
        <f>Sheet11!AP20</f>
        <v>7110000</v>
      </c>
      <c r="S11">
        <f>Sheet11!AQ20</f>
        <v>38800000000000</v>
      </c>
      <c r="T11">
        <f>Sheet11!AR20</f>
        <v>137000000</v>
      </c>
      <c r="U11">
        <f>Sheet11!AS20</f>
        <v>80800</v>
      </c>
      <c r="V11">
        <f>Sheet11!AT20</f>
        <v>474.6</v>
      </c>
      <c r="W11" t="str">
        <f>Sheet11!AU20</f>
        <v>HI</v>
      </c>
    </row>
    <row r="12" spans="1:23" x14ac:dyDescent="0.25">
      <c r="A12" t="str">
        <f>Sheet11!C21</f>
        <v>356(406(592))</v>
      </c>
      <c r="B12">
        <v>10</v>
      </c>
      <c r="C12" t="str">
        <f>Sheet11!D21</f>
        <v>UC356x406x592</v>
      </c>
      <c r="D12">
        <f>Sheet11!H21</f>
        <v>592</v>
      </c>
      <c r="E12">
        <f>Sheet11!I21</f>
        <v>465</v>
      </c>
      <c r="F12">
        <f>Sheet11!J21</f>
        <v>421</v>
      </c>
      <c r="G12">
        <f>Sheet11!K21</f>
        <v>45</v>
      </c>
      <c r="H12">
        <f>Sheet11!L21</f>
        <v>72.3</v>
      </c>
      <c r="I12">
        <f>Sheet11!M21</f>
        <v>15</v>
      </c>
      <c r="J12">
        <f>Sheet11!N21</f>
        <v>290</v>
      </c>
      <c r="K12">
        <f>Sheet11!AI21</f>
        <v>2500000000</v>
      </c>
      <c r="L12">
        <f>Sheet11!AJ21</f>
        <v>902000000</v>
      </c>
      <c r="M12">
        <f>Sheet11!AK21</f>
        <v>182</v>
      </c>
      <c r="N12">
        <f>Sheet11!AL21</f>
        <v>109</v>
      </c>
      <c r="O12">
        <f>Sheet11!AM21</f>
        <v>10800000</v>
      </c>
      <c r="P12">
        <f>Sheet11!AN21</f>
        <v>4280000</v>
      </c>
      <c r="Q12">
        <f>Sheet11!AO21</f>
        <v>13100000</v>
      </c>
      <c r="R12">
        <f>Sheet11!AP21</f>
        <v>6570000</v>
      </c>
      <c r="S12">
        <f>Sheet11!AQ21</f>
        <v>34700000000000.004</v>
      </c>
      <c r="T12">
        <f>Sheet11!AR21</f>
        <v>114000000</v>
      </c>
      <c r="U12">
        <f>Sheet11!AS21</f>
        <v>75500</v>
      </c>
      <c r="V12">
        <f>Sheet11!AT21</f>
        <v>465</v>
      </c>
      <c r="W12" t="str">
        <f>Sheet11!AU21</f>
        <v>HI</v>
      </c>
    </row>
    <row r="13" spans="1:23" x14ac:dyDescent="0.25">
      <c r="A13" t="str">
        <f>Sheet11!C22</f>
        <v>356(406(551))</v>
      </c>
      <c r="B13">
        <v>11</v>
      </c>
      <c r="C13" t="str">
        <f>Sheet11!D22</f>
        <v>UC356x406x551</v>
      </c>
      <c r="D13">
        <f>Sheet11!H22</f>
        <v>551</v>
      </c>
      <c r="E13">
        <f>Sheet11!I22</f>
        <v>455.6</v>
      </c>
      <c r="F13">
        <f>Sheet11!J22</f>
        <v>418.5</v>
      </c>
      <c r="G13">
        <f>Sheet11!K22</f>
        <v>42.1</v>
      </c>
      <c r="H13">
        <f>Sheet11!L22</f>
        <v>67.5</v>
      </c>
      <c r="I13">
        <f>Sheet11!M22</f>
        <v>15.2</v>
      </c>
      <c r="J13">
        <f>Sheet11!N22</f>
        <v>290.2</v>
      </c>
      <c r="K13">
        <f>Sheet11!AI22</f>
        <v>2270000000</v>
      </c>
      <c r="L13">
        <f>Sheet11!AJ22</f>
        <v>827000000</v>
      </c>
      <c r="M13">
        <f>Sheet11!AK22</f>
        <v>180</v>
      </c>
      <c r="N13">
        <f>Sheet11!AL22</f>
        <v>109</v>
      </c>
      <c r="O13">
        <f>Sheet11!AM22</f>
        <v>9960000</v>
      </c>
      <c r="P13">
        <f>Sheet11!AN22</f>
        <v>3950000</v>
      </c>
      <c r="Q13">
        <f>Sheet11!AO22</f>
        <v>12100000</v>
      </c>
      <c r="R13">
        <f>Sheet11!AP22</f>
        <v>6060000</v>
      </c>
      <c r="S13">
        <f>Sheet11!AQ22</f>
        <v>31100000000000</v>
      </c>
      <c r="T13">
        <f>Sheet11!AR22</f>
        <v>92400000</v>
      </c>
      <c r="U13">
        <f>Sheet11!AS22</f>
        <v>70200</v>
      </c>
      <c r="V13">
        <f>Sheet11!AT22</f>
        <v>455.6</v>
      </c>
      <c r="W13" t="str">
        <f>Sheet11!AU22</f>
        <v>HI</v>
      </c>
    </row>
    <row r="14" spans="1:23" x14ac:dyDescent="0.25">
      <c r="A14" t="str">
        <f>Sheet11!C23</f>
        <v>356(406(509))</v>
      </c>
      <c r="B14">
        <v>12</v>
      </c>
      <c r="C14" t="str">
        <f>Sheet11!D23</f>
        <v>UC356x406x509</v>
      </c>
      <c r="D14">
        <f>Sheet11!H23</f>
        <v>509</v>
      </c>
      <c r="E14">
        <f>Sheet11!I23</f>
        <v>446</v>
      </c>
      <c r="F14">
        <f>Sheet11!J23</f>
        <v>416</v>
      </c>
      <c r="G14">
        <f>Sheet11!K23</f>
        <v>39.1</v>
      </c>
      <c r="H14">
        <f>Sheet11!L23</f>
        <v>62.7</v>
      </c>
      <c r="I14">
        <f>Sheet11!M23</f>
        <v>15</v>
      </c>
      <c r="J14">
        <f>Sheet11!N23</f>
        <v>290</v>
      </c>
      <c r="K14">
        <f>Sheet11!AI23</f>
        <v>2040000000</v>
      </c>
      <c r="L14">
        <f>Sheet11!AJ23</f>
        <v>754000000</v>
      </c>
      <c r="M14">
        <f>Sheet11!AK23</f>
        <v>178</v>
      </c>
      <c r="N14">
        <f>Sheet11!AL23</f>
        <v>108</v>
      </c>
      <c r="O14">
        <f>Sheet11!AM23</f>
        <v>9170000</v>
      </c>
      <c r="P14">
        <f>Sheet11!AN23</f>
        <v>3620000</v>
      </c>
      <c r="Q14">
        <f>Sheet11!AO23</f>
        <v>11000000</v>
      </c>
      <c r="R14">
        <f>Sheet11!AP23</f>
        <v>5550000</v>
      </c>
      <c r="S14">
        <f>Sheet11!AQ23</f>
        <v>27600000000000</v>
      </c>
      <c r="T14">
        <f>Sheet11!AR23</f>
        <v>73900000</v>
      </c>
      <c r="U14">
        <f>Sheet11!AS23</f>
        <v>64900</v>
      </c>
      <c r="V14">
        <f>Sheet11!AT23</f>
        <v>446</v>
      </c>
      <c r="W14" t="str">
        <f>Sheet11!AU23</f>
        <v>HI</v>
      </c>
    </row>
    <row r="15" spans="1:23" x14ac:dyDescent="0.25">
      <c r="A15" t="str">
        <f>Sheet11!C24</f>
        <v>356(406(467))</v>
      </c>
      <c r="B15">
        <v>13</v>
      </c>
      <c r="C15" t="str">
        <f>Sheet11!D24</f>
        <v>UC356x406x467</v>
      </c>
      <c r="D15">
        <f>Sheet11!H24</f>
        <v>467</v>
      </c>
      <c r="E15">
        <f>Sheet11!I24</f>
        <v>436.6</v>
      </c>
      <c r="F15">
        <f>Sheet11!J24</f>
        <v>412.2</v>
      </c>
      <c r="G15">
        <f>Sheet11!K24</f>
        <v>35.799999999999997</v>
      </c>
      <c r="H15">
        <f>Sheet11!L24</f>
        <v>58</v>
      </c>
      <c r="I15">
        <f>Sheet11!M24</f>
        <v>15.2</v>
      </c>
      <c r="J15">
        <f>Sheet11!N24</f>
        <v>290.2</v>
      </c>
      <c r="K15">
        <f>Sheet11!AI24</f>
        <v>1830000000</v>
      </c>
      <c r="L15">
        <f>Sheet11!AJ24</f>
        <v>678000000</v>
      </c>
      <c r="M15">
        <f>Sheet11!AK24</f>
        <v>175</v>
      </c>
      <c r="N15">
        <f>Sheet11!AL24</f>
        <v>107</v>
      </c>
      <c r="O15">
        <f>Sheet11!AM24</f>
        <v>8380000</v>
      </c>
      <c r="P15">
        <f>Sheet11!AN24</f>
        <v>3290000</v>
      </c>
      <c r="Q15">
        <f>Sheet11!AO24</f>
        <v>10000000</v>
      </c>
      <c r="R15">
        <f>Sheet11!AP24</f>
        <v>5030000</v>
      </c>
      <c r="S15">
        <f>Sheet11!AQ24</f>
        <v>24300000000000</v>
      </c>
      <c r="T15">
        <f>Sheet11!AR24</f>
        <v>58100000</v>
      </c>
      <c r="U15">
        <f>Sheet11!AS24</f>
        <v>59500</v>
      </c>
      <c r="V15">
        <f>Sheet11!AT24</f>
        <v>436.6</v>
      </c>
      <c r="W15" t="str">
        <f>Sheet11!AU24</f>
        <v>HI</v>
      </c>
    </row>
    <row r="16" spans="1:23" x14ac:dyDescent="0.25">
      <c r="A16" t="str">
        <f>Sheet11!C25</f>
        <v>356(406(393))</v>
      </c>
      <c r="B16">
        <v>14</v>
      </c>
      <c r="C16" t="str">
        <f>Sheet11!D25</f>
        <v>UC356x406x393</v>
      </c>
      <c r="D16">
        <f>Sheet11!H25</f>
        <v>393</v>
      </c>
      <c r="E16">
        <f>Sheet11!I25</f>
        <v>419</v>
      </c>
      <c r="F16">
        <f>Sheet11!J25</f>
        <v>407</v>
      </c>
      <c r="G16">
        <f>Sheet11!K25</f>
        <v>30.6</v>
      </c>
      <c r="H16">
        <f>Sheet11!L25</f>
        <v>49.2</v>
      </c>
      <c r="I16">
        <f>Sheet11!M25</f>
        <v>15.2</v>
      </c>
      <c r="J16">
        <f>Sheet11!N25</f>
        <v>290.2</v>
      </c>
      <c r="K16">
        <f>Sheet11!AI25</f>
        <v>1470000000</v>
      </c>
      <c r="L16">
        <f>Sheet11!AJ25</f>
        <v>554000000</v>
      </c>
      <c r="M16">
        <f>Sheet11!AK25</f>
        <v>171</v>
      </c>
      <c r="N16">
        <f>Sheet11!AL25</f>
        <v>105</v>
      </c>
      <c r="O16">
        <f>Sheet11!AM25</f>
        <v>7000000</v>
      </c>
      <c r="P16">
        <f>Sheet11!AN25</f>
        <v>2720000</v>
      </c>
      <c r="Q16">
        <f>Sheet11!AO25</f>
        <v>8220000</v>
      </c>
      <c r="R16">
        <f>Sheet11!AP25</f>
        <v>4150000</v>
      </c>
      <c r="S16">
        <f>Sheet11!AQ25</f>
        <v>18900000000000</v>
      </c>
      <c r="T16">
        <f>Sheet11!AR25</f>
        <v>35500000</v>
      </c>
      <c r="U16">
        <f>Sheet11!AS25</f>
        <v>50100</v>
      </c>
      <c r="V16">
        <f>Sheet11!AT25</f>
        <v>419</v>
      </c>
      <c r="W16" t="str">
        <f>Sheet11!AU25</f>
        <v>HI</v>
      </c>
    </row>
    <row r="17" spans="1:23" x14ac:dyDescent="0.25">
      <c r="A17" t="str">
        <f>Sheet11!C26</f>
        <v>356(406(340))</v>
      </c>
      <c r="B17">
        <v>15</v>
      </c>
      <c r="C17" t="str">
        <f>Sheet11!D26</f>
        <v>UC356x406x340</v>
      </c>
      <c r="D17">
        <f>Sheet11!H26</f>
        <v>339.9</v>
      </c>
      <c r="E17">
        <f>Sheet11!I26</f>
        <v>406.4</v>
      </c>
      <c r="F17">
        <f>Sheet11!J26</f>
        <v>403</v>
      </c>
      <c r="G17">
        <f>Sheet11!K26</f>
        <v>26.6</v>
      </c>
      <c r="H17">
        <f>Sheet11!L26</f>
        <v>42.9</v>
      </c>
      <c r="I17">
        <f>Sheet11!M26</f>
        <v>15.2</v>
      </c>
      <c r="J17">
        <f>Sheet11!N26</f>
        <v>290.2</v>
      </c>
      <c r="K17">
        <f>Sheet11!AI26</f>
        <v>1230000000</v>
      </c>
      <c r="L17">
        <f>Sheet11!AJ26</f>
        <v>469000000</v>
      </c>
      <c r="M17">
        <f>Sheet11!AK26</f>
        <v>168</v>
      </c>
      <c r="N17">
        <f>Sheet11!AL26</f>
        <v>104</v>
      </c>
      <c r="O17">
        <f>Sheet11!AM26</f>
        <v>6030000</v>
      </c>
      <c r="P17">
        <f>Sheet11!AN26</f>
        <v>2330000</v>
      </c>
      <c r="Q17">
        <f>Sheet11!AO26</f>
        <v>7000000</v>
      </c>
      <c r="R17">
        <f>Sheet11!AP26</f>
        <v>3540000</v>
      </c>
      <c r="S17">
        <f>Sheet11!AQ26</f>
        <v>15500000000000</v>
      </c>
      <c r="T17">
        <f>Sheet11!AR26</f>
        <v>23400000</v>
      </c>
      <c r="U17">
        <f>Sheet11!AS26</f>
        <v>43300</v>
      </c>
      <c r="V17">
        <f>Sheet11!AT26</f>
        <v>406.4</v>
      </c>
      <c r="W17" t="str">
        <f>Sheet11!AU26</f>
        <v>HI</v>
      </c>
    </row>
    <row r="18" spans="1:23" x14ac:dyDescent="0.25">
      <c r="A18" t="str">
        <f>Sheet11!C27</f>
        <v>356(406(287))</v>
      </c>
      <c r="B18">
        <v>16</v>
      </c>
      <c r="C18" t="str">
        <f>Sheet11!D27</f>
        <v>UC356x406x287</v>
      </c>
      <c r="D18">
        <f>Sheet11!H27</f>
        <v>287.10000000000002</v>
      </c>
      <c r="E18">
        <f>Sheet11!I27</f>
        <v>393.6</v>
      </c>
      <c r="F18">
        <f>Sheet11!J27</f>
        <v>399</v>
      </c>
      <c r="G18">
        <f>Sheet11!K27</f>
        <v>22.6</v>
      </c>
      <c r="H18">
        <f>Sheet11!L27</f>
        <v>36.5</v>
      </c>
      <c r="I18">
        <f>Sheet11!M27</f>
        <v>15.2</v>
      </c>
      <c r="J18">
        <f>Sheet11!N27</f>
        <v>290.2</v>
      </c>
      <c r="K18">
        <f>Sheet11!AI27</f>
        <v>999000000</v>
      </c>
      <c r="L18">
        <f>Sheet11!AJ27</f>
        <v>387000000</v>
      </c>
      <c r="M18">
        <f>Sheet11!AK27</f>
        <v>165</v>
      </c>
      <c r="N18">
        <f>Sheet11!AL27</f>
        <v>103</v>
      </c>
      <c r="O18">
        <f>Sheet11!AM27</f>
        <v>5070000</v>
      </c>
      <c r="P18">
        <f>Sheet11!AN27</f>
        <v>1940000</v>
      </c>
      <c r="Q18">
        <f>Sheet11!AO27</f>
        <v>5810000</v>
      </c>
      <c r="R18">
        <f>Sheet11!AP27</f>
        <v>2950000</v>
      </c>
      <c r="S18">
        <f>Sheet11!AQ27</f>
        <v>12300000000000</v>
      </c>
      <c r="T18">
        <f>Sheet11!AR27</f>
        <v>14400000</v>
      </c>
      <c r="U18">
        <f>Sheet11!AS27</f>
        <v>36600</v>
      </c>
      <c r="V18">
        <f>Sheet11!AT27</f>
        <v>399</v>
      </c>
      <c r="W18" t="str">
        <f>Sheet11!AU27</f>
        <v>HI</v>
      </c>
    </row>
    <row r="19" spans="1:23" x14ac:dyDescent="0.25">
      <c r="A19" t="str">
        <f>Sheet11!C28</f>
        <v>356(406(235))</v>
      </c>
      <c r="B19">
        <v>17</v>
      </c>
      <c r="C19" t="str">
        <f>Sheet11!D28</f>
        <v>UC356x406x235</v>
      </c>
      <c r="D19">
        <f>Sheet11!H28</f>
        <v>235.1</v>
      </c>
      <c r="E19">
        <f>Sheet11!I28</f>
        <v>381</v>
      </c>
      <c r="F19">
        <f>Sheet11!J28</f>
        <v>394.8</v>
      </c>
      <c r="G19">
        <f>Sheet11!K28</f>
        <v>18.399999999999999</v>
      </c>
      <c r="H19">
        <f>Sheet11!L28</f>
        <v>30.2</v>
      </c>
      <c r="I19">
        <f>Sheet11!M28</f>
        <v>15.2</v>
      </c>
      <c r="J19">
        <f>Sheet11!N28</f>
        <v>290.2</v>
      </c>
      <c r="K19">
        <f>Sheet11!AI28</f>
        <v>791000000</v>
      </c>
      <c r="L19">
        <f>Sheet11!AJ28</f>
        <v>310000000</v>
      </c>
      <c r="M19">
        <f>Sheet11!AK28</f>
        <v>163</v>
      </c>
      <c r="N19">
        <f>Sheet11!AL28</f>
        <v>102</v>
      </c>
      <c r="O19">
        <f>Sheet11!AM28</f>
        <v>4150000</v>
      </c>
      <c r="P19">
        <f>Sheet11!AN28</f>
        <v>1570000</v>
      </c>
      <c r="Q19">
        <f>Sheet11!AO28</f>
        <v>4690000</v>
      </c>
      <c r="R19">
        <f>Sheet11!AP28</f>
        <v>2380000</v>
      </c>
      <c r="S19">
        <f>Sheet11!AQ28</f>
        <v>9540000000000</v>
      </c>
      <c r="T19">
        <f>Sheet11!AR28</f>
        <v>8120000</v>
      </c>
      <c r="U19">
        <f>Sheet11!AS28</f>
        <v>29900</v>
      </c>
      <c r="V19">
        <f>Sheet11!AT28</f>
        <v>394.8</v>
      </c>
      <c r="W19" t="str">
        <f>Sheet11!AU28</f>
        <v>HI</v>
      </c>
    </row>
    <row r="20" spans="1:23" x14ac:dyDescent="0.25">
      <c r="A20" t="str">
        <f>Sheet11!C29</f>
        <v>356(368(202))</v>
      </c>
      <c r="B20">
        <v>18</v>
      </c>
      <c r="C20" t="str">
        <f>Sheet11!D29</f>
        <v>UC356x368x202</v>
      </c>
      <c r="D20">
        <f>Sheet11!H29</f>
        <v>201.9</v>
      </c>
      <c r="E20">
        <f>Sheet11!I29</f>
        <v>374.6</v>
      </c>
      <c r="F20">
        <f>Sheet11!J29</f>
        <v>374.7</v>
      </c>
      <c r="G20">
        <f>Sheet11!K29</f>
        <v>16.5</v>
      </c>
      <c r="H20">
        <f>Sheet11!L29</f>
        <v>27</v>
      </c>
      <c r="I20">
        <f>Sheet11!M29</f>
        <v>15.2</v>
      </c>
      <c r="J20">
        <f>Sheet11!N29</f>
        <v>290.2</v>
      </c>
      <c r="K20">
        <f>Sheet11!AI29</f>
        <v>663000000</v>
      </c>
      <c r="L20">
        <f>Sheet11!AJ29</f>
        <v>237000000</v>
      </c>
      <c r="M20">
        <f>Sheet11!AK29</f>
        <v>161</v>
      </c>
      <c r="N20">
        <f>Sheet11!AL29</f>
        <v>96</v>
      </c>
      <c r="O20">
        <f>Sheet11!AM29</f>
        <v>3540000</v>
      </c>
      <c r="P20">
        <f>Sheet11!AN29</f>
        <v>1260000</v>
      </c>
      <c r="Q20">
        <f>Sheet11!AO29</f>
        <v>3970000</v>
      </c>
      <c r="R20">
        <f>Sheet11!AP29</f>
        <v>1920000</v>
      </c>
      <c r="S20">
        <f>Sheet11!AQ29</f>
        <v>7160000000000</v>
      </c>
      <c r="T20">
        <f>Sheet11!AR29</f>
        <v>5580000</v>
      </c>
      <c r="U20">
        <f>Sheet11!AS29</f>
        <v>25700</v>
      </c>
      <c r="V20">
        <f>Sheet11!AT29</f>
        <v>374.7</v>
      </c>
      <c r="W20" t="str">
        <f>Sheet11!AU29</f>
        <v>HI</v>
      </c>
    </row>
    <row r="21" spans="1:23" x14ac:dyDescent="0.25">
      <c r="A21" t="str">
        <f>Sheet11!C30</f>
        <v>356(368(177))</v>
      </c>
      <c r="B21">
        <v>19</v>
      </c>
      <c r="C21" t="str">
        <f>Sheet11!D30</f>
        <v>UC356x368x177</v>
      </c>
      <c r="D21">
        <f>Sheet11!H30</f>
        <v>177</v>
      </c>
      <c r="E21">
        <f>Sheet11!I30</f>
        <v>368.2</v>
      </c>
      <c r="F21">
        <f>Sheet11!J30</f>
        <v>372.6</v>
      </c>
      <c r="G21">
        <f>Sheet11!K30</f>
        <v>14.4</v>
      </c>
      <c r="H21">
        <f>Sheet11!L30</f>
        <v>23.8</v>
      </c>
      <c r="I21">
        <f>Sheet11!M30</f>
        <v>15.2</v>
      </c>
      <c r="J21">
        <f>Sheet11!N30</f>
        <v>290.2</v>
      </c>
      <c r="K21">
        <f>Sheet11!AI30</f>
        <v>571000000</v>
      </c>
      <c r="L21">
        <f>Sheet11!AJ30</f>
        <v>205000000</v>
      </c>
      <c r="M21">
        <f>Sheet11!AK30</f>
        <v>159</v>
      </c>
      <c r="N21">
        <f>Sheet11!AL30</f>
        <v>95.399999999999991</v>
      </c>
      <c r="O21">
        <f>Sheet11!AM30</f>
        <v>3100000</v>
      </c>
      <c r="P21">
        <f>Sheet11!AN30</f>
        <v>1100000</v>
      </c>
      <c r="Q21">
        <f>Sheet11!AO30</f>
        <v>3460000</v>
      </c>
      <c r="R21">
        <f>Sheet11!AP30</f>
        <v>1670000</v>
      </c>
      <c r="S21">
        <f>Sheet11!AQ30</f>
        <v>6090000000000</v>
      </c>
      <c r="T21">
        <f>Sheet11!AR30</f>
        <v>3810000</v>
      </c>
      <c r="U21">
        <f>Sheet11!AS30</f>
        <v>22600</v>
      </c>
      <c r="V21">
        <f>Sheet11!AT30</f>
        <v>372.6</v>
      </c>
      <c r="W21" t="str">
        <f>Sheet11!AU30</f>
        <v>HI</v>
      </c>
    </row>
    <row r="22" spans="1:23" x14ac:dyDescent="0.25">
      <c r="A22" t="str">
        <f>Sheet11!C31</f>
        <v>356(368(153))</v>
      </c>
      <c r="B22">
        <v>20</v>
      </c>
      <c r="C22" t="str">
        <f>Sheet11!D31</f>
        <v>UC356x368x153</v>
      </c>
      <c r="D22">
        <f>Sheet11!H31</f>
        <v>152.9</v>
      </c>
      <c r="E22">
        <f>Sheet11!I31</f>
        <v>362</v>
      </c>
      <c r="F22">
        <f>Sheet11!J31</f>
        <v>370.5</v>
      </c>
      <c r="G22">
        <f>Sheet11!K31</f>
        <v>12.3</v>
      </c>
      <c r="H22">
        <f>Sheet11!L31</f>
        <v>20.7</v>
      </c>
      <c r="I22">
        <f>Sheet11!M31</f>
        <v>15.2</v>
      </c>
      <c r="J22">
        <f>Sheet11!N31</f>
        <v>290.2</v>
      </c>
      <c r="K22">
        <f>Sheet11!AI31</f>
        <v>486000000</v>
      </c>
      <c r="L22">
        <f>Sheet11!AJ31</f>
        <v>176000000</v>
      </c>
      <c r="M22">
        <f>Sheet11!AK31</f>
        <v>158</v>
      </c>
      <c r="N22">
        <f>Sheet11!AL31</f>
        <v>94.9</v>
      </c>
      <c r="O22">
        <f>Sheet11!AM31</f>
        <v>2680000</v>
      </c>
      <c r="P22">
        <f>Sheet11!AN31</f>
        <v>948000</v>
      </c>
      <c r="Q22">
        <f>Sheet11!AO31</f>
        <v>2960000</v>
      </c>
      <c r="R22">
        <f>Sheet11!AP31</f>
        <v>1430000</v>
      </c>
      <c r="S22">
        <f>Sheet11!AQ31</f>
        <v>5110000000000</v>
      </c>
      <c r="T22">
        <f>Sheet11!AR31</f>
        <v>2510000</v>
      </c>
      <c r="U22">
        <f>Sheet11!AS31</f>
        <v>19500</v>
      </c>
      <c r="V22">
        <f>Sheet11!AT31</f>
        <v>370.5</v>
      </c>
      <c r="W22" t="str">
        <f>Sheet11!AU31</f>
        <v>HI</v>
      </c>
    </row>
    <row r="23" spans="1:23" x14ac:dyDescent="0.25">
      <c r="A23" t="str">
        <f>Sheet11!C32</f>
        <v>356(368(129))</v>
      </c>
      <c r="B23">
        <v>21</v>
      </c>
      <c r="C23" t="str">
        <f>Sheet11!D32</f>
        <v>UC356x368x129</v>
      </c>
      <c r="D23">
        <f>Sheet11!H32</f>
        <v>129</v>
      </c>
      <c r="E23">
        <f>Sheet11!I32</f>
        <v>355.6</v>
      </c>
      <c r="F23">
        <f>Sheet11!J32</f>
        <v>368.6</v>
      </c>
      <c r="G23">
        <f>Sheet11!K32</f>
        <v>10.4</v>
      </c>
      <c r="H23">
        <f>Sheet11!L32</f>
        <v>17.5</v>
      </c>
      <c r="I23">
        <f>Sheet11!M32</f>
        <v>15.2</v>
      </c>
      <c r="J23">
        <f>Sheet11!N32</f>
        <v>290.2</v>
      </c>
      <c r="K23">
        <f>Sheet11!AI32</f>
        <v>402000000</v>
      </c>
      <c r="L23">
        <f>Sheet11!AJ32</f>
        <v>146000000</v>
      </c>
      <c r="M23">
        <f>Sheet11!AK32</f>
        <v>156</v>
      </c>
      <c r="N23">
        <f>Sheet11!AL32</f>
        <v>94.3</v>
      </c>
      <c r="O23">
        <f>Sheet11!AM32</f>
        <v>2260000</v>
      </c>
      <c r="P23">
        <f>Sheet11!AN32</f>
        <v>793000</v>
      </c>
      <c r="Q23">
        <f>Sheet11!AO32</f>
        <v>2480000</v>
      </c>
      <c r="R23">
        <f>Sheet11!AP32</f>
        <v>1200000</v>
      </c>
      <c r="S23">
        <f>Sheet11!AQ32</f>
        <v>4179999999999.9995</v>
      </c>
      <c r="T23">
        <f>Sheet11!AR32</f>
        <v>1530000</v>
      </c>
      <c r="U23">
        <f>Sheet11!AS32</f>
        <v>16400</v>
      </c>
      <c r="V23">
        <f>Sheet11!AT32</f>
        <v>368.6</v>
      </c>
      <c r="W23" t="str">
        <f>Sheet11!AU32</f>
        <v>HI</v>
      </c>
    </row>
    <row r="24" spans="1:23" x14ac:dyDescent="0.25">
      <c r="A24" t="str">
        <f>Sheet11!C33</f>
        <v>305(305(283))</v>
      </c>
      <c r="B24">
        <v>22</v>
      </c>
      <c r="C24" t="str">
        <f>Sheet11!D33</f>
        <v>UC305x305x283</v>
      </c>
      <c r="D24">
        <f>Sheet11!H33</f>
        <v>282.89999999999998</v>
      </c>
      <c r="E24">
        <f>Sheet11!I33</f>
        <v>365.3</v>
      </c>
      <c r="F24">
        <f>Sheet11!J33</f>
        <v>322.2</v>
      </c>
      <c r="G24">
        <f>Sheet11!K33</f>
        <v>26.8</v>
      </c>
      <c r="H24">
        <f>Sheet11!L33</f>
        <v>44.1</v>
      </c>
      <c r="I24">
        <f>Sheet11!M33</f>
        <v>15.2</v>
      </c>
      <c r="J24">
        <f>Sheet11!N33</f>
        <v>246.7</v>
      </c>
      <c r="K24">
        <f>Sheet11!AI33</f>
        <v>789000000</v>
      </c>
      <c r="L24">
        <f>Sheet11!AJ33</f>
        <v>246000000</v>
      </c>
      <c r="M24">
        <f>Sheet11!AK33</f>
        <v>148</v>
      </c>
      <c r="N24">
        <f>Sheet11!AL33</f>
        <v>82.699999999999989</v>
      </c>
      <c r="O24">
        <f>Sheet11!AM33</f>
        <v>4320000</v>
      </c>
      <c r="P24">
        <f>Sheet11!AN33</f>
        <v>1530000</v>
      </c>
      <c r="Q24">
        <f>Sheet11!AO33</f>
        <v>5110000</v>
      </c>
      <c r="R24">
        <f>Sheet11!AP33</f>
        <v>2340000</v>
      </c>
      <c r="S24">
        <f>Sheet11!AQ33</f>
        <v>6350000000000</v>
      </c>
      <c r="T24">
        <f>Sheet11!AR33</f>
        <v>20300000</v>
      </c>
      <c r="U24">
        <f>Sheet11!AS33</f>
        <v>36000</v>
      </c>
      <c r="V24">
        <f>Sheet11!AT33</f>
        <v>365.3</v>
      </c>
      <c r="W24" t="str">
        <f>Sheet11!AU33</f>
        <v>HI</v>
      </c>
    </row>
    <row r="25" spans="1:23" x14ac:dyDescent="0.25">
      <c r="A25" t="str">
        <f>Sheet11!C34</f>
        <v>305(305(240))</v>
      </c>
      <c r="B25">
        <v>23</v>
      </c>
      <c r="C25" t="str">
        <f>Sheet11!D34</f>
        <v>UC305x305x240</v>
      </c>
      <c r="D25">
        <f>Sheet11!H34</f>
        <v>240</v>
      </c>
      <c r="E25">
        <f>Sheet11!I34</f>
        <v>352.5</v>
      </c>
      <c r="F25">
        <f>Sheet11!J34</f>
        <v>318.39999999999998</v>
      </c>
      <c r="G25">
        <f>Sheet11!K34</f>
        <v>23</v>
      </c>
      <c r="H25">
        <f>Sheet11!L34</f>
        <v>37.700000000000003</v>
      </c>
      <c r="I25">
        <f>Sheet11!M34</f>
        <v>15.2</v>
      </c>
      <c r="J25">
        <f>Sheet11!N34</f>
        <v>246.7</v>
      </c>
      <c r="K25">
        <f>Sheet11!AI34</f>
        <v>642000000</v>
      </c>
      <c r="L25">
        <f>Sheet11!AJ34</f>
        <v>203000000</v>
      </c>
      <c r="M25">
        <f>Sheet11!AK34</f>
        <v>145</v>
      </c>
      <c r="N25">
        <f>Sheet11!AL34</f>
        <v>81.5</v>
      </c>
      <c r="O25">
        <f>Sheet11!AM34</f>
        <v>3640000</v>
      </c>
      <c r="P25">
        <f>Sheet11!AN34</f>
        <v>1280000</v>
      </c>
      <c r="Q25">
        <f>Sheet11!AO34</f>
        <v>4250000</v>
      </c>
      <c r="R25">
        <f>Sheet11!AP34</f>
        <v>1950000</v>
      </c>
      <c r="S25">
        <f>Sheet11!AQ34</f>
        <v>5030000000000</v>
      </c>
      <c r="T25">
        <f>Sheet11!AR34</f>
        <v>12700000</v>
      </c>
      <c r="U25">
        <f>Sheet11!AS34</f>
        <v>30600</v>
      </c>
      <c r="V25">
        <f>Sheet11!AT34</f>
        <v>352.5</v>
      </c>
      <c r="W25" t="str">
        <f>Sheet11!AU34</f>
        <v>HI</v>
      </c>
    </row>
    <row r="26" spans="1:23" x14ac:dyDescent="0.25">
      <c r="A26" t="str">
        <f>Sheet11!C35</f>
        <v>305(305(198))</v>
      </c>
      <c r="B26">
        <v>24</v>
      </c>
      <c r="C26" t="str">
        <f>Sheet11!D35</f>
        <v>UC305x305x198</v>
      </c>
      <c r="D26">
        <f>Sheet11!H35</f>
        <v>198.1</v>
      </c>
      <c r="E26">
        <f>Sheet11!I35</f>
        <v>339.9</v>
      </c>
      <c r="F26">
        <f>Sheet11!J35</f>
        <v>314.5</v>
      </c>
      <c r="G26">
        <f>Sheet11!K35</f>
        <v>19.100000000000001</v>
      </c>
      <c r="H26">
        <f>Sheet11!L35</f>
        <v>31.4</v>
      </c>
      <c r="I26">
        <f>Sheet11!M35</f>
        <v>15.2</v>
      </c>
      <c r="J26">
        <f>Sheet11!N35</f>
        <v>246.7</v>
      </c>
      <c r="K26">
        <f>Sheet11!AI35</f>
        <v>509000000</v>
      </c>
      <c r="L26">
        <f>Sheet11!AJ35</f>
        <v>163000000</v>
      </c>
      <c r="M26">
        <f>Sheet11!AK35</f>
        <v>142</v>
      </c>
      <c r="N26">
        <f>Sheet11!AL35</f>
        <v>80.399999999999991</v>
      </c>
      <c r="O26">
        <f>Sheet11!AM35</f>
        <v>3000000</v>
      </c>
      <c r="P26">
        <f>Sheet11!AN35</f>
        <v>1040000</v>
      </c>
      <c r="Q26">
        <f>Sheet11!AO35</f>
        <v>3440000</v>
      </c>
      <c r="R26">
        <f>Sheet11!AP35</f>
        <v>1580000</v>
      </c>
      <c r="S26">
        <f>Sheet11!AQ35</f>
        <v>3880000000000</v>
      </c>
      <c r="T26">
        <f>Sheet11!AR35</f>
        <v>7340000</v>
      </c>
      <c r="U26">
        <f>Sheet11!AS35</f>
        <v>25200</v>
      </c>
      <c r="V26">
        <f>Sheet11!AT35</f>
        <v>339.9</v>
      </c>
      <c r="W26" t="str">
        <f>Sheet11!AU35</f>
        <v>HI</v>
      </c>
    </row>
    <row r="27" spans="1:23" x14ac:dyDescent="0.25">
      <c r="A27" t="str">
        <f>Sheet11!C36</f>
        <v>305(305(158))</v>
      </c>
      <c r="B27">
        <v>25</v>
      </c>
      <c r="C27" t="str">
        <f>Sheet11!D36</f>
        <v>UC305x305x158</v>
      </c>
      <c r="D27">
        <f>Sheet11!H36</f>
        <v>158.1</v>
      </c>
      <c r="E27">
        <f>Sheet11!I36</f>
        <v>327.10000000000002</v>
      </c>
      <c r="F27">
        <f>Sheet11!J36</f>
        <v>311.2</v>
      </c>
      <c r="G27">
        <f>Sheet11!K36</f>
        <v>15.8</v>
      </c>
      <c r="H27">
        <f>Sheet11!L36</f>
        <v>25</v>
      </c>
      <c r="I27">
        <f>Sheet11!M36</f>
        <v>15.2</v>
      </c>
      <c r="J27">
        <f>Sheet11!N36</f>
        <v>246.7</v>
      </c>
      <c r="K27">
        <f>Sheet11!AI36</f>
        <v>387000000</v>
      </c>
      <c r="L27">
        <f>Sheet11!AJ36</f>
        <v>126000000</v>
      </c>
      <c r="M27">
        <f>Sheet11!AK36</f>
        <v>139</v>
      </c>
      <c r="N27">
        <f>Sheet11!AL36</f>
        <v>79</v>
      </c>
      <c r="O27">
        <f>Sheet11!AM36</f>
        <v>2370000</v>
      </c>
      <c r="P27">
        <f>Sheet11!AN36</f>
        <v>808000</v>
      </c>
      <c r="Q27">
        <f>Sheet11!AO36</f>
        <v>2680000</v>
      </c>
      <c r="R27">
        <f>Sheet11!AP36</f>
        <v>1230000</v>
      </c>
      <c r="S27">
        <f>Sheet11!AQ36</f>
        <v>2870000000000</v>
      </c>
      <c r="T27">
        <f>Sheet11!AR36</f>
        <v>3780000</v>
      </c>
      <c r="U27">
        <f>Sheet11!AS36</f>
        <v>20100</v>
      </c>
      <c r="V27">
        <f>Sheet11!AT36</f>
        <v>327.10000000000002</v>
      </c>
      <c r="W27" t="str">
        <f>Sheet11!AU36</f>
        <v>HI</v>
      </c>
    </row>
    <row r="28" spans="1:23" x14ac:dyDescent="0.25">
      <c r="A28" t="str">
        <f>Sheet11!C37</f>
        <v>305(305(137))</v>
      </c>
      <c r="B28">
        <v>26</v>
      </c>
      <c r="C28" t="str">
        <f>Sheet11!D37</f>
        <v>UC305x305x137</v>
      </c>
      <c r="D28">
        <f>Sheet11!H37</f>
        <v>136.9</v>
      </c>
      <c r="E28">
        <f>Sheet11!I37</f>
        <v>320.5</v>
      </c>
      <c r="F28">
        <f>Sheet11!J37</f>
        <v>309.2</v>
      </c>
      <c r="G28">
        <f>Sheet11!K37</f>
        <v>13.8</v>
      </c>
      <c r="H28">
        <f>Sheet11!L37</f>
        <v>21.7</v>
      </c>
      <c r="I28">
        <f>Sheet11!M37</f>
        <v>15.2</v>
      </c>
      <c r="J28">
        <f>Sheet11!N37</f>
        <v>246.7</v>
      </c>
      <c r="K28">
        <f>Sheet11!AI37</f>
        <v>328000000</v>
      </c>
      <c r="L28">
        <f>Sheet11!AJ37</f>
        <v>107000000</v>
      </c>
      <c r="M28">
        <f>Sheet11!AK37</f>
        <v>137</v>
      </c>
      <c r="N28">
        <f>Sheet11!AL37</f>
        <v>78.3</v>
      </c>
      <c r="O28">
        <f>Sheet11!AM37</f>
        <v>2050000</v>
      </c>
      <c r="P28">
        <f>Sheet11!AN37</f>
        <v>692000</v>
      </c>
      <c r="Q28">
        <f>Sheet11!AO37</f>
        <v>2300000</v>
      </c>
      <c r="R28">
        <f>Sheet11!AP37</f>
        <v>1050000</v>
      </c>
      <c r="S28">
        <f>Sheet11!AQ37</f>
        <v>2390000000000</v>
      </c>
      <c r="T28">
        <f>Sheet11!AR37</f>
        <v>2490000</v>
      </c>
      <c r="U28">
        <f>Sheet11!AS37</f>
        <v>17400</v>
      </c>
      <c r="V28">
        <f>Sheet11!AT37</f>
        <v>320.5</v>
      </c>
      <c r="W28" t="str">
        <f>Sheet11!AU37</f>
        <v>HI</v>
      </c>
    </row>
    <row r="29" spans="1:23" x14ac:dyDescent="0.25">
      <c r="A29" t="str">
        <f>Sheet11!C38</f>
        <v>305(305(118))</v>
      </c>
      <c r="B29">
        <v>27</v>
      </c>
      <c r="C29" t="str">
        <f>Sheet11!D38</f>
        <v>UC305x305x118</v>
      </c>
      <c r="D29">
        <f>Sheet11!H38</f>
        <v>117.9</v>
      </c>
      <c r="E29">
        <f>Sheet11!I38</f>
        <v>314.5</v>
      </c>
      <c r="F29">
        <f>Sheet11!J38</f>
        <v>307.39999999999998</v>
      </c>
      <c r="G29">
        <f>Sheet11!K38</f>
        <v>12</v>
      </c>
      <c r="H29">
        <f>Sheet11!L38</f>
        <v>18.7</v>
      </c>
      <c r="I29">
        <f>Sheet11!M38</f>
        <v>15.2</v>
      </c>
      <c r="J29">
        <f>Sheet11!N38</f>
        <v>246.7</v>
      </c>
      <c r="K29">
        <f>Sheet11!AI38</f>
        <v>277000000</v>
      </c>
      <c r="L29">
        <f>Sheet11!AJ38</f>
        <v>90600000</v>
      </c>
      <c r="M29">
        <f>Sheet11!AK38</f>
        <v>136</v>
      </c>
      <c r="N29">
        <f>Sheet11!AL38</f>
        <v>77.699999999999989</v>
      </c>
      <c r="O29">
        <f>Sheet11!AM38</f>
        <v>1760000</v>
      </c>
      <c r="P29">
        <f>Sheet11!AN38</f>
        <v>589000</v>
      </c>
      <c r="Q29">
        <f>Sheet11!AO38</f>
        <v>1960000</v>
      </c>
      <c r="R29">
        <f>Sheet11!AP38</f>
        <v>895000</v>
      </c>
      <c r="S29">
        <f>Sheet11!AQ38</f>
        <v>1980000000000</v>
      </c>
      <c r="T29">
        <f>Sheet11!AR38</f>
        <v>1610000</v>
      </c>
      <c r="U29">
        <f>Sheet11!AS38</f>
        <v>15000</v>
      </c>
      <c r="V29">
        <f>Sheet11!AT38</f>
        <v>314.5</v>
      </c>
      <c r="W29" t="str">
        <f>Sheet11!AU38</f>
        <v>HI</v>
      </c>
    </row>
    <row r="30" spans="1:23" x14ac:dyDescent="0.25">
      <c r="A30" t="str">
        <f>Sheet11!C39</f>
        <v>305(305(97))</v>
      </c>
      <c r="B30">
        <v>28</v>
      </c>
      <c r="C30" t="str">
        <f>Sheet11!D39</f>
        <v>UC305x305x97</v>
      </c>
      <c r="D30">
        <f>Sheet11!H39</f>
        <v>96.9</v>
      </c>
      <c r="E30">
        <f>Sheet11!I39</f>
        <v>307.89999999999998</v>
      </c>
      <c r="F30">
        <f>Sheet11!J39</f>
        <v>305.3</v>
      </c>
      <c r="G30">
        <f>Sheet11!K39</f>
        <v>9.9</v>
      </c>
      <c r="H30">
        <f>Sheet11!L39</f>
        <v>15.4</v>
      </c>
      <c r="I30">
        <f>Sheet11!M39</f>
        <v>15.2</v>
      </c>
      <c r="J30">
        <f>Sheet11!N39</f>
        <v>246.7</v>
      </c>
      <c r="K30">
        <f>Sheet11!AI39</f>
        <v>222000000</v>
      </c>
      <c r="L30">
        <f>Sheet11!AJ39</f>
        <v>73100000</v>
      </c>
      <c r="M30">
        <f>Sheet11!AK39</f>
        <v>134</v>
      </c>
      <c r="N30">
        <f>Sheet11!AL39</f>
        <v>76.900000000000006</v>
      </c>
      <c r="O30">
        <f>Sheet11!AM39</f>
        <v>1450000</v>
      </c>
      <c r="P30">
        <f>Sheet11!AN39</f>
        <v>479000</v>
      </c>
      <c r="Q30">
        <f>Sheet11!AO39</f>
        <v>1590000</v>
      </c>
      <c r="R30">
        <f>Sheet11!AP39</f>
        <v>726000</v>
      </c>
      <c r="S30">
        <f>Sheet11!AQ39</f>
        <v>1560000000000</v>
      </c>
      <c r="T30">
        <f>Sheet11!AR39</f>
        <v>912000</v>
      </c>
      <c r="U30">
        <f>Sheet11!AS39</f>
        <v>12300</v>
      </c>
      <c r="V30">
        <f>Sheet11!AT39</f>
        <v>307.89999999999998</v>
      </c>
      <c r="W30" t="str">
        <f>Sheet11!AU39</f>
        <v>HI</v>
      </c>
    </row>
    <row r="31" spans="1:23" x14ac:dyDescent="0.25">
      <c r="A31" t="str">
        <f>Sheet11!C40</f>
        <v>254(254(167))</v>
      </c>
      <c r="B31">
        <v>29</v>
      </c>
      <c r="C31" t="str">
        <f>Sheet11!D40</f>
        <v>UC254x254x167</v>
      </c>
      <c r="D31">
        <f>Sheet11!H40</f>
        <v>167.1</v>
      </c>
      <c r="E31">
        <f>Sheet11!I40</f>
        <v>289.10000000000002</v>
      </c>
      <c r="F31">
        <f>Sheet11!J40</f>
        <v>265.2</v>
      </c>
      <c r="G31">
        <f>Sheet11!K40</f>
        <v>19.2</v>
      </c>
      <c r="H31">
        <f>Sheet11!L40</f>
        <v>31.7</v>
      </c>
      <c r="I31">
        <f>Sheet11!M40</f>
        <v>12.7</v>
      </c>
      <c r="J31">
        <f>Sheet11!N40</f>
        <v>200.3</v>
      </c>
      <c r="K31">
        <f>Sheet11!AI40</f>
        <v>300000000</v>
      </c>
      <c r="L31">
        <f>Sheet11!AJ40</f>
        <v>98700000</v>
      </c>
      <c r="M31">
        <f>Sheet11!AK40</f>
        <v>119</v>
      </c>
      <c r="N31">
        <f>Sheet11!AL40</f>
        <v>68.099999999999994</v>
      </c>
      <c r="O31">
        <f>Sheet11!AM40</f>
        <v>2080000</v>
      </c>
      <c r="P31">
        <f>Sheet11!AN40</f>
        <v>744000</v>
      </c>
      <c r="Q31">
        <f>Sheet11!AO40</f>
        <v>2420000</v>
      </c>
      <c r="R31">
        <f>Sheet11!AP40</f>
        <v>1140000</v>
      </c>
      <c r="S31">
        <f>Sheet11!AQ40</f>
        <v>1630000000000</v>
      </c>
      <c r="T31">
        <f>Sheet11!AR40</f>
        <v>6260000</v>
      </c>
      <c r="U31">
        <f>Sheet11!AS40</f>
        <v>21300</v>
      </c>
      <c r="V31">
        <f>Sheet11!AT40</f>
        <v>289.10000000000002</v>
      </c>
      <c r="W31" t="str">
        <f>Sheet11!AU40</f>
        <v>HI</v>
      </c>
    </row>
    <row r="32" spans="1:23" x14ac:dyDescent="0.25">
      <c r="A32" t="str">
        <f>Sheet11!C41</f>
        <v>254(254(132))</v>
      </c>
      <c r="B32">
        <v>30</v>
      </c>
      <c r="C32" t="str">
        <f>Sheet11!D41</f>
        <v>UC254x254x132</v>
      </c>
      <c r="D32">
        <f>Sheet11!H41</f>
        <v>132</v>
      </c>
      <c r="E32">
        <f>Sheet11!I41</f>
        <v>276.3</v>
      </c>
      <c r="F32">
        <f>Sheet11!J41</f>
        <v>261.3</v>
      </c>
      <c r="G32">
        <f>Sheet11!K41</f>
        <v>15.3</v>
      </c>
      <c r="H32">
        <f>Sheet11!L41</f>
        <v>25.3</v>
      </c>
      <c r="I32">
        <f>Sheet11!M41</f>
        <v>12.7</v>
      </c>
      <c r="J32">
        <f>Sheet11!N41</f>
        <v>200.3</v>
      </c>
      <c r="K32">
        <f>Sheet11!AI41</f>
        <v>225000000</v>
      </c>
      <c r="L32">
        <f>Sheet11!AJ41</f>
        <v>75300000</v>
      </c>
      <c r="M32">
        <f>Sheet11!AK41</f>
        <v>116</v>
      </c>
      <c r="N32">
        <f>Sheet11!AL41</f>
        <v>66.900000000000006</v>
      </c>
      <c r="O32">
        <f>Sheet11!AM41</f>
        <v>1630000</v>
      </c>
      <c r="P32">
        <f>Sheet11!AN41</f>
        <v>576000</v>
      </c>
      <c r="Q32">
        <f>Sheet11!AO41</f>
        <v>1870000</v>
      </c>
      <c r="R32">
        <f>Sheet11!AP41</f>
        <v>878000</v>
      </c>
      <c r="S32">
        <f>Sheet11!AQ41</f>
        <v>1190000000000</v>
      </c>
      <c r="T32">
        <f>Sheet11!AR41</f>
        <v>3190000</v>
      </c>
      <c r="U32">
        <f>Sheet11!AS41</f>
        <v>16800</v>
      </c>
      <c r="V32">
        <f>Sheet11!AT41</f>
        <v>276.3</v>
      </c>
      <c r="W32" t="str">
        <f>Sheet11!AU41</f>
        <v>HI</v>
      </c>
    </row>
    <row r="33" spans="1:23" x14ac:dyDescent="0.25">
      <c r="A33" t="str">
        <f>Sheet11!C42</f>
        <v>254(254(107))</v>
      </c>
      <c r="B33">
        <v>31</v>
      </c>
      <c r="C33" t="str">
        <f>Sheet11!D42</f>
        <v>UC254x254x107</v>
      </c>
      <c r="D33">
        <f>Sheet11!H42</f>
        <v>107.1</v>
      </c>
      <c r="E33">
        <f>Sheet11!I42</f>
        <v>266.7</v>
      </c>
      <c r="F33">
        <f>Sheet11!J42</f>
        <v>258.8</v>
      </c>
      <c r="G33">
        <f>Sheet11!K42</f>
        <v>12.8</v>
      </c>
      <c r="H33">
        <f>Sheet11!L42</f>
        <v>20.5</v>
      </c>
      <c r="I33">
        <f>Sheet11!M42</f>
        <v>12.7</v>
      </c>
      <c r="J33">
        <f>Sheet11!N42</f>
        <v>200.3</v>
      </c>
      <c r="K33">
        <f>Sheet11!AI42</f>
        <v>175000000</v>
      </c>
      <c r="L33">
        <f>Sheet11!AJ42</f>
        <v>59300000</v>
      </c>
      <c r="M33">
        <f>Sheet11!AK42</f>
        <v>113</v>
      </c>
      <c r="N33">
        <f>Sheet11!AL42</f>
        <v>65.900000000000006</v>
      </c>
      <c r="O33">
        <f>Sheet11!AM42</f>
        <v>1310000</v>
      </c>
      <c r="P33">
        <f>Sheet11!AN42</f>
        <v>458000</v>
      </c>
      <c r="Q33">
        <f>Sheet11!AO42</f>
        <v>1480000</v>
      </c>
      <c r="R33">
        <f>Sheet11!AP42</f>
        <v>697000</v>
      </c>
      <c r="S33">
        <f>Sheet11!AQ42</f>
        <v>898000000000</v>
      </c>
      <c r="T33">
        <f>Sheet11!AR42</f>
        <v>1720000</v>
      </c>
      <c r="U33">
        <f>Sheet11!AS42</f>
        <v>13600</v>
      </c>
      <c r="V33">
        <f>Sheet11!AT42</f>
        <v>266.7</v>
      </c>
      <c r="W33" t="str">
        <f>Sheet11!AU42</f>
        <v>HI</v>
      </c>
    </row>
    <row r="34" spans="1:23" x14ac:dyDescent="0.25">
      <c r="A34" t="str">
        <f>Sheet11!C43</f>
        <v>254(254(89))</v>
      </c>
      <c r="B34">
        <v>32</v>
      </c>
      <c r="C34" t="str">
        <f>Sheet11!D43</f>
        <v>UC254x254x89</v>
      </c>
      <c r="D34">
        <f>Sheet11!H43</f>
        <v>88.9</v>
      </c>
      <c r="E34">
        <f>Sheet11!I43</f>
        <v>260.3</v>
      </c>
      <c r="F34">
        <f>Sheet11!J43</f>
        <v>256.3</v>
      </c>
      <c r="G34">
        <f>Sheet11!K43</f>
        <v>10.3</v>
      </c>
      <c r="H34">
        <f>Sheet11!L43</f>
        <v>17.3</v>
      </c>
      <c r="I34">
        <f>Sheet11!M43</f>
        <v>12.7</v>
      </c>
      <c r="J34">
        <f>Sheet11!N43</f>
        <v>200.3</v>
      </c>
      <c r="K34">
        <f>Sheet11!AI43</f>
        <v>143000000</v>
      </c>
      <c r="L34">
        <f>Sheet11!AJ43</f>
        <v>48600000</v>
      </c>
      <c r="M34">
        <f>Sheet11!AK43</f>
        <v>112</v>
      </c>
      <c r="N34">
        <f>Sheet11!AL43</f>
        <v>65.5</v>
      </c>
      <c r="O34">
        <f>Sheet11!AM43</f>
        <v>1100000</v>
      </c>
      <c r="P34">
        <f>Sheet11!AN43</f>
        <v>379000</v>
      </c>
      <c r="Q34">
        <f>Sheet11!AO43</f>
        <v>1220000</v>
      </c>
      <c r="R34">
        <f>Sheet11!AP43</f>
        <v>575000</v>
      </c>
      <c r="S34">
        <f>Sheet11!AQ43</f>
        <v>717000000000</v>
      </c>
      <c r="T34">
        <f>Sheet11!AR43</f>
        <v>1020000</v>
      </c>
      <c r="U34">
        <f>Sheet11!AS43</f>
        <v>11300</v>
      </c>
      <c r="V34">
        <f>Sheet11!AT43</f>
        <v>260.3</v>
      </c>
      <c r="W34" t="str">
        <f>Sheet11!AU43</f>
        <v>HI</v>
      </c>
    </row>
    <row r="35" spans="1:23" x14ac:dyDescent="0.25">
      <c r="A35" t="str">
        <f>Sheet11!C44</f>
        <v>254(254(73))</v>
      </c>
      <c r="B35">
        <v>33</v>
      </c>
      <c r="C35" t="str">
        <f>Sheet11!D44</f>
        <v>UC254x254x73</v>
      </c>
      <c r="D35">
        <f>Sheet11!H44</f>
        <v>73.099999999999994</v>
      </c>
      <c r="E35">
        <f>Sheet11!I44</f>
        <v>254.1</v>
      </c>
      <c r="F35">
        <f>Sheet11!J44</f>
        <v>254.6</v>
      </c>
      <c r="G35">
        <f>Sheet11!K44</f>
        <v>8.6</v>
      </c>
      <c r="H35">
        <f>Sheet11!L44</f>
        <v>14.2</v>
      </c>
      <c r="I35">
        <f>Sheet11!M44</f>
        <v>12.7</v>
      </c>
      <c r="J35">
        <f>Sheet11!N44</f>
        <v>200.3</v>
      </c>
      <c r="K35">
        <f>Sheet11!AI44</f>
        <v>114000000</v>
      </c>
      <c r="L35">
        <f>Sheet11!AJ44</f>
        <v>39100000</v>
      </c>
      <c r="M35">
        <f>Sheet11!AK44</f>
        <v>111</v>
      </c>
      <c r="N35">
        <f>Sheet11!AL44</f>
        <v>64.800000000000011</v>
      </c>
      <c r="O35">
        <f>Sheet11!AM44</f>
        <v>898000</v>
      </c>
      <c r="P35">
        <f>Sheet11!AN44</f>
        <v>307000</v>
      </c>
      <c r="Q35">
        <f>Sheet11!AO44</f>
        <v>992000</v>
      </c>
      <c r="R35">
        <f>Sheet11!AP44</f>
        <v>465000</v>
      </c>
      <c r="S35">
        <f>Sheet11!AQ44</f>
        <v>562000000000</v>
      </c>
      <c r="T35">
        <f>Sheet11!AR44</f>
        <v>576000</v>
      </c>
      <c r="U35">
        <f>Sheet11!AS44</f>
        <v>9310</v>
      </c>
      <c r="V35">
        <f>Sheet11!AT44</f>
        <v>254.6</v>
      </c>
      <c r="W35" t="str">
        <f>Sheet11!AU44</f>
        <v>HI</v>
      </c>
    </row>
    <row r="36" spans="1:23" x14ac:dyDescent="0.25">
      <c r="A36" t="str">
        <f>Sheet11!C47</f>
        <v>203(203(100))</v>
      </c>
      <c r="B36">
        <v>34</v>
      </c>
      <c r="C36" t="str">
        <f>Sheet11!D47</f>
        <v>UC203x203x100</v>
      </c>
      <c r="D36">
        <f>Sheet11!H47</f>
        <v>99.6</v>
      </c>
      <c r="E36">
        <f>Sheet11!I47</f>
        <v>228.6</v>
      </c>
      <c r="F36">
        <f>Sheet11!J47</f>
        <v>210.3</v>
      </c>
      <c r="G36">
        <f>Sheet11!K47</f>
        <v>14.5</v>
      </c>
      <c r="H36">
        <f>Sheet11!L47</f>
        <v>23.7</v>
      </c>
      <c r="I36">
        <f>Sheet11!M47</f>
        <v>10.199999999999999</v>
      </c>
      <c r="J36">
        <f>Sheet11!N47</f>
        <v>160.80000000000001</v>
      </c>
      <c r="K36">
        <f>Sheet11!AI47</f>
        <v>113000000</v>
      </c>
      <c r="L36">
        <f>Sheet11!AJ47</f>
        <v>36800000</v>
      </c>
      <c r="M36">
        <f>Sheet11!AK47</f>
        <v>94.399999999999991</v>
      </c>
      <c r="N36">
        <f>Sheet11!AL47</f>
        <v>53.9</v>
      </c>
      <c r="O36">
        <f>Sheet11!AM47</f>
        <v>988000</v>
      </c>
      <c r="P36">
        <f>Sheet11!AN47</f>
        <v>350000</v>
      </c>
      <c r="Q36">
        <f>Sheet11!AO47</f>
        <v>1150000</v>
      </c>
      <c r="R36">
        <f>Sheet11!AP47</f>
        <v>534000</v>
      </c>
      <c r="S36">
        <f>Sheet11!AQ47</f>
        <v>386000000000</v>
      </c>
      <c r="T36">
        <f>Sheet11!AR47</f>
        <v>2100000</v>
      </c>
      <c r="U36">
        <f>Sheet11!AS47</f>
        <v>12700</v>
      </c>
      <c r="V36">
        <f>Sheet11!AT47</f>
        <v>228.6</v>
      </c>
      <c r="W36" t="str">
        <f>Sheet11!AU47</f>
        <v>NO</v>
      </c>
    </row>
    <row r="37" spans="1:23" x14ac:dyDescent="0.25">
      <c r="A37" t="str">
        <f>Sheet11!C48</f>
        <v>203(203(86))</v>
      </c>
      <c r="B37">
        <v>35</v>
      </c>
      <c r="C37" t="str">
        <f>Sheet11!D48</f>
        <v>UC203x203x86</v>
      </c>
      <c r="D37">
        <f>Sheet11!H48</f>
        <v>86.1</v>
      </c>
      <c r="E37">
        <f>Sheet11!I48</f>
        <v>222.2</v>
      </c>
      <c r="F37">
        <f>Sheet11!J48</f>
        <v>209.1</v>
      </c>
      <c r="G37">
        <f>Sheet11!K48</f>
        <v>12.7</v>
      </c>
      <c r="H37">
        <f>Sheet11!L48</f>
        <v>20.5</v>
      </c>
      <c r="I37">
        <f>Sheet11!M48</f>
        <v>10.199999999999999</v>
      </c>
      <c r="J37">
        <f>Sheet11!N48</f>
        <v>160.80000000000001</v>
      </c>
      <c r="K37">
        <f>Sheet11!AI48</f>
        <v>94500000</v>
      </c>
      <c r="L37">
        <f>Sheet11!AJ48</f>
        <v>31300000</v>
      </c>
      <c r="M37">
        <f>Sheet11!AK48</f>
        <v>92.8</v>
      </c>
      <c r="N37">
        <f>Sheet11!AL48</f>
        <v>53.4</v>
      </c>
      <c r="O37">
        <f>Sheet11!AM48</f>
        <v>850000</v>
      </c>
      <c r="P37">
        <f>Sheet11!AN48</f>
        <v>299000</v>
      </c>
      <c r="Q37">
        <f>Sheet11!AO48</f>
        <v>977000</v>
      </c>
      <c r="R37">
        <f>Sheet11!AP48</f>
        <v>456000</v>
      </c>
      <c r="S37">
        <f>Sheet11!AQ48</f>
        <v>318000000000</v>
      </c>
      <c r="T37">
        <f>Sheet11!AR48</f>
        <v>1370000</v>
      </c>
      <c r="U37">
        <f>Sheet11!AS48</f>
        <v>11000</v>
      </c>
      <c r="V37">
        <f>Sheet11!AT48</f>
        <v>222.2</v>
      </c>
      <c r="W37" t="str">
        <f>Sheet11!AU48</f>
        <v>NO</v>
      </c>
    </row>
    <row r="38" spans="1:23" x14ac:dyDescent="0.25">
      <c r="A38" t="str">
        <f>Sheet11!C49</f>
        <v>203(203(71))</v>
      </c>
      <c r="B38">
        <v>36</v>
      </c>
      <c r="C38" t="str">
        <f>Sheet11!D49</f>
        <v>UC203x203x71</v>
      </c>
      <c r="D38">
        <f>Sheet11!H49</f>
        <v>71</v>
      </c>
      <c r="E38">
        <f>Sheet11!I49</f>
        <v>215.8</v>
      </c>
      <c r="F38">
        <f>Sheet11!J49</f>
        <v>206.4</v>
      </c>
      <c r="G38">
        <f>Sheet11!K49</f>
        <v>10</v>
      </c>
      <c r="H38">
        <f>Sheet11!L49</f>
        <v>17.3</v>
      </c>
      <c r="I38">
        <f>Sheet11!M49</f>
        <v>10.199999999999999</v>
      </c>
      <c r="J38">
        <f>Sheet11!N49</f>
        <v>160.80000000000001</v>
      </c>
      <c r="K38">
        <f>Sheet11!AI49</f>
        <v>76200000</v>
      </c>
      <c r="L38">
        <f>Sheet11!AJ49</f>
        <v>25400000</v>
      </c>
      <c r="M38">
        <f>Sheet11!AK49</f>
        <v>91.8</v>
      </c>
      <c r="N38">
        <f>Sheet11!AL49</f>
        <v>53</v>
      </c>
      <c r="O38">
        <f>Sheet11!AM49</f>
        <v>706000</v>
      </c>
      <c r="P38">
        <f>Sheet11!AN49</f>
        <v>246000</v>
      </c>
      <c r="Q38">
        <f>Sheet11!AO49</f>
        <v>799000</v>
      </c>
      <c r="R38">
        <f>Sheet11!AP49</f>
        <v>374000</v>
      </c>
      <c r="S38">
        <f>Sheet11!AQ49</f>
        <v>250000000000</v>
      </c>
      <c r="T38">
        <f>Sheet11!AR49</f>
        <v>802000</v>
      </c>
      <c r="U38">
        <f>Sheet11!AS49</f>
        <v>9040</v>
      </c>
      <c r="V38">
        <f>Sheet11!AT49</f>
        <v>215.8</v>
      </c>
      <c r="W38" t="str">
        <f>Sheet11!AU49</f>
        <v>NO</v>
      </c>
    </row>
    <row r="39" spans="1:23" x14ac:dyDescent="0.25">
      <c r="A39" t="str">
        <f>Sheet11!C50</f>
        <v>203(203(60))</v>
      </c>
      <c r="B39">
        <v>37</v>
      </c>
      <c r="C39" t="str">
        <f>Sheet11!D50</f>
        <v>UC203x203x60</v>
      </c>
      <c r="D39">
        <f>Sheet11!H50</f>
        <v>60</v>
      </c>
      <c r="E39">
        <f>Sheet11!I50</f>
        <v>209.6</v>
      </c>
      <c r="F39">
        <f>Sheet11!J50</f>
        <v>205.8</v>
      </c>
      <c r="G39">
        <f>Sheet11!K50</f>
        <v>9.4</v>
      </c>
      <c r="H39">
        <f>Sheet11!L50</f>
        <v>14.2</v>
      </c>
      <c r="I39">
        <f>Sheet11!M50</f>
        <v>10.199999999999999</v>
      </c>
      <c r="J39">
        <f>Sheet11!N50</f>
        <v>160.80000000000001</v>
      </c>
      <c r="K39">
        <f>Sheet11!AI50</f>
        <v>61200000</v>
      </c>
      <c r="L39">
        <f>Sheet11!AJ50</f>
        <v>20600000</v>
      </c>
      <c r="M39">
        <f>Sheet11!AK50</f>
        <v>89.600000000000009</v>
      </c>
      <c r="N39">
        <f>Sheet11!AL50</f>
        <v>52</v>
      </c>
      <c r="O39">
        <f>Sheet11!AM50</f>
        <v>584000</v>
      </c>
      <c r="P39">
        <f>Sheet11!AN50</f>
        <v>201000</v>
      </c>
      <c r="Q39">
        <f>Sheet11!AO50</f>
        <v>656000</v>
      </c>
      <c r="R39">
        <f>Sheet11!AP50</f>
        <v>305000</v>
      </c>
      <c r="S39">
        <f>Sheet11!AQ50</f>
        <v>197000000000</v>
      </c>
      <c r="T39">
        <f>Sheet11!AR50</f>
        <v>472000</v>
      </c>
      <c r="U39">
        <f>Sheet11!AS50</f>
        <v>7640.0000000000009</v>
      </c>
      <c r="V39">
        <f>Sheet11!AT50</f>
        <v>209.6</v>
      </c>
      <c r="W39" t="str">
        <f>Sheet11!AU50</f>
        <v>NO</v>
      </c>
    </row>
    <row r="40" spans="1:23" x14ac:dyDescent="0.25">
      <c r="A40" t="str">
        <f>Sheet11!C51</f>
        <v>203(203(52))</v>
      </c>
      <c r="B40">
        <v>38</v>
      </c>
      <c r="C40" t="str">
        <f>Sheet11!D51</f>
        <v>UC203x203x52</v>
      </c>
      <c r="D40">
        <f>Sheet11!H51</f>
        <v>52</v>
      </c>
      <c r="E40">
        <f>Sheet11!I51</f>
        <v>206.2</v>
      </c>
      <c r="F40">
        <f>Sheet11!J51</f>
        <v>204.3</v>
      </c>
      <c r="G40">
        <f>Sheet11!K51</f>
        <v>7.9</v>
      </c>
      <c r="H40">
        <f>Sheet11!L51</f>
        <v>12.5</v>
      </c>
      <c r="I40">
        <f>Sheet11!M51</f>
        <v>10.199999999999999</v>
      </c>
      <c r="J40">
        <f>Sheet11!N51</f>
        <v>160.80000000000001</v>
      </c>
      <c r="K40">
        <f>Sheet11!AI51</f>
        <v>52600000</v>
      </c>
      <c r="L40">
        <f>Sheet11!AJ51</f>
        <v>17800000</v>
      </c>
      <c r="M40">
        <f>Sheet11!AK51</f>
        <v>89.1</v>
      </c>
      <c r="N40">
        <f>Sheet11!AL51</f>
        <v>51.8</v>
      </c>
      <c r="O40">
        <f>Sheet11!AM51</f>
        <v>510000</v>
      </c>
      <c r="P40">
        <f>Sheet11!AN51</f>
        <v>174000</v>
      </c>
      <c r="Q40">
        <f>Sheet11!AO51</f>
        <v>567000</v>
      </c>
      <c r="R40">
        <f>Sheet11!AP51</f>
        <v>264000</v>
      </c>
      <c r="S40">
        <f>Sheet11!AQ51</f>
        <v>167000000000</v>
      </c>
      <c r="T40">
        <f>Sheet11!AR51</f>
        <v>318000</v>
      </c>
      <c r="U40">
        <f>Sheet11!AS51</f>
        <v>6630</v>
      </c>
      <c r="V40">
        <f>Sheet11!AT51</f>
        <v>206.2</v>
      </c>
      <c r="W40" t="str">
        <f>Sheet11!AU51</f>
        <v>NO</v>
      </c>
    </row>
    <row r="41" spans="1:23" x14ac:dyDescent="0.25">
      <c r="A41" t="str">
        <f>Sheet11!C52</f>
        <v>203(203(46))</v>
      </c>
      <c r="B41">
        <v>39</v>
      </c>
      <c r="C41" t="str">
        <f>Sheet11!D52</f>
        <v>UC203x203x46</v>
      </c>
      <c r="D41">
        <f>Sheet11!H52</f>
        <v>46.1</v>
      </c>
      <c r="E41">
        <f>Sheet11!I52</f>
        <v>203.2</v>
      </c>
      <c r="F41">
        <f>Sheet11!J52</f>
        <v>203.6</v>
      </c>
      <c r="G41">
        <f>Sheet11!K52</f>
        <v>7.2</v>
      </c>
      <c r="H41">
        <f>Sheet11!L52</f>
        <v>11</v>
      </c>
      <c r="I41">
        <f>Sheet11!M52</f>
        <v>10.199999999999999</v>
      </c>
      <c r="J41">
        <f>Sheet11!N52</f>
        <v>160.80000000000001</v>
      </c>
      <c r="K41">
        <f>Sheet11!AI52</f>
        <v>45700000</v>
      </c>
      <c r="L41">
        <f>Sheet11!AJ52</f>
        <v>15500000</v>
      </c>
      <c r="M41">
        <f>Sheet11!AK52</f>
        <v>88.2</v>
      </c>
      <c r="N41">
        <f>Sheet11!AL52</f>
        <v>51.3</v>
      </c>
      <c r="O41">
        <f>Sheet11!AM52</f>
        <v>450000</v>
      </c>
      <c r="P41">
        <f>Sheet11!AN52</f>
        <v>152000</v>
      </c>
      <c r="Q41">
        <f>Sheet11!AO52</f>
        <v>497000</v>
      </c>
      <c r="R41">
        <f>Sheet11!AP52</f>
        <v>231000</v>
      </c>
      <c r="S41">
        <f>Sheet11!AQ52</f>
        <v>143000000000</v>
      </c>
      <c r="T41">
        <f>Sheet11!AR52</f>
        <v>222000</v>
      </c>
      <c r="U41">
        <f>Sheet11!AS52</f>
        <v>5870</v>
      </c>
      <c r="V41">
        <f>Sheet11!AT52</f>
        <v>203.6</v>
      </c>
      <c r="W41" t="str">
        <f>Sheet11!AU52</f>
        <v>NO</v>
      </c>
    </row>
    <row r="42" spans="1:23" x14ac:dyDescent="0.25">
      <c r="A42" t="str">
        <f>Sheet11!C53</f>
        <v>152(152(51))</v>
      </c>
      <c r="B42">
        <v>40</v>
      </c>
      <c r="C42" t="str">
        <f>Sheet11!D53</f>
        <v>UC152x152x51</v>
      </c>
      <c r="D42">
        <f>Sheet11!H53</f>
        <v>51.2</v>
      </c>
      <c r="E42">
        <f>Sheet11!I53</f>
        <v>170.2</v>
      </c>
      <c r="F42">
        <f>Sheet11!J53</f>
        <v>157.4</v>
      </c>
      <c r="G42">
        <f>Sheet11!K53</f>
        <v>11</v>
      </c>
      <c r="H42">
        <f>Sheet11!L53</f>
        <v>15.7</v>
      </c>
      <c r="I42">
        <f>Sheet11!M53</f>
        <v>7.6</v>
      </c>
      <c r="J42">
        <f>Sheet11!N53</f>
        <v>123.6</v>
      </c>
      <c r="K42">
        <f>Sheet11!AI53</f>
        <v>32300000</v>
      </c>
      <c r="L42">
        <f>Sheet11!AJ53</f>
        <v>10200000</v>
      </c>
      <c r="M42">
        <f>Sheet11!AK53</f>
        <v>70.400000000000006</v>
      </c>
      <c r="N42">
        <f>Sheet11!AL53</f>
        <v>39.6</v>
      </c>
      <c r="O42">
        <f>Sheet11!AM53</f>
        <v>379000</v>
      </c>
      <c r="P42">
        <f>Sheet11!AN53</f>
        <v>130000</v>
      </c>
      <c r="Q42">
        <f>Sheet11!AO53</f>
        <v>438000</v>
      </c>
      <c r="R42">
        <f>Sheet11!AP53</f>
        <v>199000</v>
      </c>
      <c r="S42">
        <f>Sheet11!AQ53</f>
        <v>61000000000</v>
      </c>
      <c r="T42">
        <f>Sheet11!AR53</f>
        <v>488000</v>
      </c>
      <c r="U42">
        <f>Sheet11!AS53</f>
        <v>6520</v>
      </c>
      <c r="V42">
        <f>Sheet11!AT53</f>
        <v>170.2</v>
      </c>
      <c r="W42" t="str">
        <f>Sheet11!AU53</f>
        <v>NO</v>
      </c>
    </row>
    <row r="43" spans="1:23" x14ac:dyDescent="0.25">
      <c r="A43" t="str">
        <f>Sheet11!C54</f>
        <v>152(152(44))</v>
      </c>
      <c r="B43">
        <v>41</v>
      </c>
      <c r="C43" t="str">
        <f>Sheet11!D54</f>
        <v>UC152x152x44</v>
      </c>
      <c r="D43">
        <f>Sheet11!H54</f>
        <v>44</v>
      </c>
      <c r="E43">
        <f>Sheet11!I54</f>
        <v>166</v>
      </c>
      <c r="F43">
        <f>Sheet11!J54</f>
        <v>155.9</v>
      </c>
      <c r="G43">
        <f>Sheet11!K54</f>
        <v>9.5</v>
      </c>
      <c r="H43">
        <f>Sheet11!L54</f>
        <v>13.6</v>
      </c>
      <c r="I43">
        <f>Sheet11!M54</f>
        <v>7.6</v>
      </c>
      <c r="J43">
        <f>Sheet11!N54</f>
        <v>123.6</v>
      </c>
      <c r="K43">
        <f>Sheet11!AI54</f>
        <v>27000000</v>
      </c>
      <c r="L43">
        <f>Sheet11!AJ54</f>
        <v>8600000</v>
      </c>
      <c r="M43">
        <f>Sheet11!AK54</f>
        <v>69.400000000000006</v>
      </c>
      <c r="N43">
        <f>Sheet11!AL54</f>
        <v>39.200000000000003</v>
      </c>
      <c r="O43">
        <f>Sheet11!AM54</f>
        <v>326000</v>
      </c>
      <c r="P43">
        <f>Sheet11!AN54</f>
        <v>110000</v>
      </c>
      <c r="Q43">
        <f>Sheet11!AO54</f>
        <v>372000</v>
      </c>
      <c r="R43">
        <f>Sheet11!AP54</f>
        <v>169000</v>
      </c>
      <c r="S43">
        <f>Sheet11!AQ54</f>
        <v>50000000000</v>
      </c>
      <c r="T43">
        <f>Sheet11!AR54</f>
        <v>317000</v>
      </c>
      <c r="U43">
        <f>Sheet11!AS54</f>
        <v>5610</v>
      </c>
      <c r="V43">
        <f>Sheet11!AT54</f>
        <v>166</v>
      </c>
      <c r="W43" t="str">
        <f>Sheet11!AU54</f>
        <v>NO</v>
      </c>
    </row>
    <row r="44" spans="1:23" x14ac:dyDescent="0.25">
      <c r="A44" t="str">
        <f>Sheet11!C55</f>
        <v>152(152(37))</v>
      </c>
      <c r="B44">
        <v>42</v>
      </c>
      <c r="C44" t="str">
        <f>Sheet11!D55</f>
        <v>UC152x152x37</v>
      </c>
      <c r="D44">
        <f>Sheet11!H55</f>
        <v>37</v>
      </c>
      <c r="E44">
        <f>Sheet11!I55</f>
        <v>161.80000000000001</v>
      </c>
      <c r="F44">
        <f>Sheet11!J55</f>
        <v>154.4</v>
      </c>
      <c r="G44">
        <f>Sheet11!K55</f>
        <v>8</v>
      </c>
      <c r="H44">
        <f>Sheet11!L55</f>
        <v>11.5</v>
      </c>
      <c r="I44">
        <f>Sheet11!M55</f>
        <v>7.6</v>
      </c>
      <c r="J44">
        <f>Sheet11!N55</f>
        <v>123.6</v>
      </c>
      <c r="K44">
        <f>Sheet11!AI55</f>
        <v>22100000</v>
      </c>
      <c r="L44">
        <f>Sheet11!AJ55</f>
        <v>7060000</v>
      </c>
      <c r="M44">
        <f>Sheet11!AK55</f>
        <v>68.5</v>
      </c>
      <c r="N44">
        <f>Sheet11!AL55</f>
        <v>38.700000000000003</v>
      </c>
      <c r="O44">
        <f>Sheet11!AM55</f>
        <v>273000</v>
      </c>
      <c r="P44">
        <f>Sheet11!AN55</f>
        <v>91500</v>
      </c>
      <c r="Q44">
        <f>Sheet11!AO55</f>
        <v>309000</v>
      </c>
      <c r="R44">
        <f>Sheet11!AP55</f>
        <v>140000</v>
      </c>
      <c r="S44">
        <f>Sheet11!AQ55</f>
        <v>40000000000</v>
      </c>
      <c r="T44">
        <f>Sheet11!AR55</f>
        <v>192000</v>
      </c>
      <c r="U44">
        <f>Sheet11!AS55</f>
        <v>4710</v>
      </c>
      <c r="V44">
        <f>Sheet11!AT55</f>
        <v>161.80000000000001</v>
      </c>
      <c r="W44" t="str">
        <f>Sheet11!AU55</f>
        <v>NO</v>
      </c>
    </row>
    <row r="45" spans="1:23" x14ac:dyDescent="0.25">
      <c r="A45" t="str">
        <f>Sheet11!C56</f>
        <v>152(152(30))</v>
      </c>
      <c r="B45">
        <v>43</v>
      </c>
      <c r="C45" t="str">
        <f>Sheet11!D56</f>
        <v>UC152x152x30</v>
      </c>
      <c r="D45">
        <f>Sheet11!H56</f>
        <v>30</v>
      </c>
      <c r="E45">
        <f>Sheet11!I56</f>
        <v>157.6</v>
      </c>
      <c r="F45">
        <f>Sheet11!J56</f>
        <v>152.9</v>
      </c>
      <c r="G45">
        <f>Sheet11!K56</f>
        <v>6.5</v>
      </c>
      <c r="H45">
        <f>Sheet11!L56</f>
        <v>9.4</v>
      </c>
      <c r="I45">
        <f>Sheet11!M56</f>
        <v>7.6</v>
      </c>
      <c r="J45">
        <f>Sheet11!N56</f>
        <v>123.6</v>
      </c>
      <c r="K45">
        <f>Sheet11!AI56</f>
        <v>17500000</v>
      </c>
      <c r="L45">
        <f>Sheet11!AJ56</f>
        <v>5600000</v>
      </c>
      <c r="M45">
        <f>Sheet11!AK56</f>
        <v>67.599999999999994</v>
      </c>
      <c r="N45">
        <f>Sheet11!AL56</f>
        <v>38.299999999999997</v>
      </c>
      <c r="O45">
        <f>Sheet11!AM56</f>
        <v>222000</v>
      </c>
      <c r="P45">
        <f>Sheet11!AN56</f>
        <v>73300</v>
      </c>
      <c r="Q45">
        <f>Sheet11!AO56</f>
        <v>248000</v>
      </c>
      <c r="R45">
        <f>Sheet11!AP56</f>
        <v>112000</v>
      </c>
      <c r="S45">
        <f>Sheet11!AQ56</f>
        <v>31000000000</v>
      </c>
      <c r="T45">
        <f>Sheet11!AR56</f>
        <v>105000</v>
      </c>
      <c r="U45">
        <f>Sheet11!AS56</f>
        <v>3829.9999999999995</v>
      </c>
      <c r="V45">
        <f>Sheet11!AT56</f>
        <v>157.6</v>
      </c>
      <c r="W45" t="str">
        <f>Sheet11!AU56</f>
        <v>NO</v>
      </c>
    </row>
    <row r="46" spans="1:23" x14ac:dyDescent="0.25">
      <c r="A46" t="str">
        <f>Sheet11!C57</f>
        <v>152(152(23))</v>
      </c>
      <c r="B46">
        <v>44</v>
      </c>
      <c r="C46" t="str">
        <f>Sheet11!D57</f>
        <v>UC152x152x23</v>
      </c>
      <c r="D46">
        <f>Sheet11!H57</f>
        <v>23</v>
      </c>
      <c r="E46">
        <f>Sheet11!I57</f>
        <v>152.4</v>
      </c>
      <c r="F46">
        <f>Sheet11!J57</f>
        <v>152.19999999999999</v>
      </c>
      <c r="G46">
        <f>Sheet11!K57</f>
        <v>5.8</v>
      </c>
      <c r="H46">
        <f>Sheet11!L57</f>
        <v>6.8</v>
      </c>
      <c r="I46">
        <f>Sheet11!M57</f>
        <v>7.6</v>
      </c>
      <c r="J46">
        <f>Sheet11!N57</f>
        <v>123.6</v>
      </c>
      <c r="K46">
        <f>Sheet11!AI57</f>
        <v>12500000</v>
      </c>
      <c r="L46">
        <f>Sheet11!AJ57</f>
        <v>4000000</v>
      </c>
      <c r="M46">
        <f>Sheet11!AK57</f>
        <v>65.400000000000006</v>
      </c>
      <c r="N46">
        <f>Sheet11!AL57</f>
        <v>37</v>
      </c>
      <c r="O46">
        <f>Sheet11!AM57</f>
        <v>164000</v>
      </c>
      <c r="P46">
        <f>Sheet11!AN57</f>
        <v>52600</v>
      </c>
      <c r="Q46">
        <f>Sheet11!AO57</f>
        <v>182000</v>
      </c>
      <c r="R46">
        <f>Sheet11!AP57</f>
        <v>80100</v>
      </c>
      <c r="S46">
        <f>Sheet11!AQ57</f>
        <v>21000000000</v>
      </c>
      <c r="T46">
        <f>Sheet11!AR57</f>
        <v>46300</v>
      </c>
      <c r="U46">
        <f>Sheet11!AS57</f>
        <v>2920</v>
      </c>
      <c r="V46">
        <f>Sheet11!AT57</f>
        <v>152.4</v>
      </c>
      <c r="W46" t="str">
        <f>Sheet11!AU57</f>
        <v>NO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CAABE-2F26-42C7-AF14-FB13DE43A97F}">
  <dimension ref="A1:AU57"/>
  <sheetViews>
    <sheetView topLeftCell="A7" workbookViewId="0">
      <pane xSplit="9030" topLeftCell="AH1"/>
      <selection activeCell="D7" sqref="D1:D1048576"/>
      <selection pane="topRight" activeCell="AU12" sqref="AU12"/>
    </sheetView>
  </sheetViews>
  <sheetFormatPr defaultRowHeight="15" x14ac:dyDescent="0.25"/>
  <cols>
    <col min="3" max="3" width="16.5703125" customWidth="1"/>
    <col min="4" max="4" width="18.85546875" customWidth="1"/>
    <col min="35" max="35" width="11.140625" bestFit="1" customWidth="1"/>
    <col min="36" max="36" width="11" bestFit="1" customWidth="1"/>
    <col min="43" max="43" width="12" bestFit="1" customWidth="1"/>
    <col min="44" max="44" width="10" bestFit="1" customWidth="1"/>
  </cols>
  <sheetData>
    <row r="1" spans="1:47" x14ac:dyDescent="0.25">
      <c r="E1" s="1" t="s">
        <v>0</v>
      </c>
      <c r="F1" s="2"/>
      <c r="G1" s="2"/>
      <c r="H1" s="2"/>
      <c r="I1" s="2"/>
      <c r="J1" s="2"/>
      <c r="K1" s="2"/>
      <c r="L1" s="2"/>
      <c r="M1" s="11" t="s">
        <v>121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2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</row>
    <row r="2" spans="1:47" x14ac:dyDescent="0.25"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</row>
    <row r="3" spans="1:47" ht="18.75" x14ac:dyDescent="0.25">
      <c r="E3" s="3" t="s">
        <v>1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</row>
    <row r="4" spans="1:47" ht="18.75" x14ac:dyDescent="0.25">
      <c r="E4" s="3" t="s">
        <v>2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</row>
    <row r="5" spans="1:47" x14ac:dyDescent="0.25"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</row>
    <row r="6" spans="1:47" ht="15" customHeight="1" x14ac:dyDescent="0.25">
      <c r="E6" s="32" t="s">
        <v>3</v>
      </c>
      <c r="F6" s="33"/>
      <c r="G6" s="33"/>
      <c r="H6" s="34" t="s">
        <v>4</v>
      </c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15" t="s">
        <v>5</v>
      </c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</row>
    <row r="7" spans="1:47" ht="45" x14ac:dyDescent="0.25">
      <c r="E7" s="4" t="s">
        <v>6</v>
      </c>
      <c r="F7" s="4" t="s">
        <v>6</v>
      </c>
      <c r="G7" s="4" t="s">
        <v>6</v>
      </c>
      <c r="H7" s="5" t="s">
        <v>7</v>
      </c>
      <c r="I7" s="5" t="s">
        <v>8</v>
      </c>
      <c r="J7" s="5" t="s">
        <v>9</v>
      </c>
      <c r="K7" s="30" t="s">
        <v>10</v>
      </c>
      <c r="L7" s="31"/>
      <c r="M7" s="5" t="s">
        <v>11</v>
      </c>
      <c r="N7" s="5" t="s">
        <v>12</v>
      </c>
      <c r="O7" s="30" t="s">
        <v>13</v>
      </c>
      <c r="P7" s="31"/>
      <c r="Q7" s="30" t="s">
        <v>14</v>
      </c>
      <c r="R7" s="31"/>
      <c r="S7" s="31"/>
      <c r="T7" s="30" t="s">
        <v>15</v>
      </c>
      <c r="U7" s="31"/>
      <c r="V7" s="30" t="s">
        <v>16</v>
      </c>
      <c r="W7" s="31"/>
      <c r="X7" s="30" t="s">
        <v>17</v>
      </c>
      <c r="Y7" s="31"/>
      <c r="Z7" s="30" t="s">
        <v>18</v>
      </c>
      <c r="AA7" s="30"/>
      <c r="AB7" s="30" t="s">
        <v>19</v>
      </c>
      <c r="AC7" s="31"/>
      <c r="AD7" s="5" t="s">
        <v>20</v>
      </c>
      <c r="AE7" s="5" t="s">
        <v>21</v>
      </c>
      <c r="AF7" s="5" t="s">
        <v>22</v>
      </c>
      <c r="AG7" s="5" t="s">
        <v>23</v>
      </c>
      <c r="AH7" s="5" t="s">
        <v>24</v>
      </c>
      <c r="AI7" s="28" t="s">
        <v>124</v>
      </c>
      <c r="AJ7" s="29"/>
      <c r="AK7" s="28" t="s">
        <v>139</v>
      </c>
      <c r="AL7" s="29"/>
      <c r="AM7" s="28" t="s">
        <v>129</v>
      </c>
      <c r="AN7" s="28"/>
      <c r="AO7" s="28" t="s">
        <v>130</v>
      </c>
      <c r="AP7" s="29"/>
      <c r="AQ7" s="16" t="s">
        <v>132</v>
      </c>
      <c r="AR7" s="12" t="s">
        <v>23</v>
      </c>
      <c r="AS7" s="12" t="s">
        <v>24</v>
      </c>
    </row>
    <row r="8" spans="1:47" ht="45" x14ac:dyDescent="0.25">
      <c r="E8" s="4" t="s">
        <v>6</v>
      </c>
      <c r="F8" s="4" t="s">
        <v>6</v>
      </c>
      <c r="G8" s="4" t="s">
        <v>6</v>
      </c>
      <c r="H8" s="5" t="s">
        <v>6</v>
      </c>
      <c r="I8" s="5" t="s">
        <v>6</v>
      </c>
      <c r="J8" s="5" t="s">
        <v>6</v>
      </c>
      <c r="K8" s="5" t="s">
        <v>25</v>
      </c>
      <c r="L8" s="5" t="s">
        <v>26</v>
      </c>
      <c r="M8" s="5" t="s">
        <v>6</v>
      </c>
      <c r="N8" s="5" t="s">
        <v>6</v>
      </c>
      <c r="O8" s="5" t="s">
        <v>25</v>
      </c>
      <c r="P8" s="5" t="s">
        <v>26</v>
      </c>
      <c r="Q8" s="5" t="s">
        <v>27</v>
      </c>
      <c r="R8" s="30" t="s">
        <v>28</v>
      </c>
      <c r="S8" s="31"/>
      <c r="T8" s="5" t="s">
        <v>29</v>
      </c>
      <c r="U8" s="5" t="s">
        <v>30</v>
      </c>
      <c r="V8" s="5" t="s">
        <v>31</v>
      </c>
      <c r="W8" s="5" t="s">
        <v>32</v>
      </c>
      <c r="X8" s="5" t="s">
        <v>31</v>
      </c>
      <c r="Y8" s="5" t="s">
        <v>32</v>
      </c>
      <c r="Z8" s="5" t="s">
        <v>31</v>
      </c>
      <c r="AA8" s="5" t="s">
        <v>32</v>
      </c>
      <c r="AB8" s="5" t="s">
        <v>31</v>
      </c>
      <c r="AC8" s="5" t="s">
        <v>32</v>
      </c>
      <c r="AD8" s="2"/>
      <c r="AE8" s="2"/>
      <c r="AF8" s="2"/>
      <c r="AG8" s="2"/>
      <c r="AH8" s="2"/>
      <c r="AI8" s="20" t="s">
        <v>125</v>
      </c>
      <c r="AJ8" s="20" t="s">
        <v>126</v>
      </c>
      <c r="AK8" s="20" t="s">
        <v>125</v>
      </c>
      <c r="AL8" s="20" t="s">
        <v>126</v>
      </c>
      <c r="AM8" s="20" t="s">
        <v>125</v>
      </c>
      <c r="AN8" s="20" t="s">
        <v>126</v>
      </c>
      <c r="AO8" s="20" t="s">
        <v>125</v>
      </c>
      <c r="AP8" s="20" t="s">
        <v>126</v>
      </c>
      <c r="AQ8" s="19"/>
      <c r="AR8" s="13"/>
      <c r="AS8" s="13"/>
    </row>
    <row r="9" spans="1:47" x14ac:dyDescent="0.25">
      <c r="E9" s="4"/>
      <c r="F9" s="4"/>
      <c r="G9" s="4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2"/>
      <c r="T9" s="5"/>
      <c r="U9" s="5"/>
      <c r="V9" s="5"/>
      <c r="W9" s="5"/>
      <c r="X9" s="5"/>
      <c r="Y9" s="5"/>
      <c r="Z9" s="5"/>
      <c r="AA9" s="5"/>
      <c r="AB9" s="5"/>
      <c r="AC9" s="5"/>
      <c r="AD9" s="2"/>
      <c r="AE9" s="2"/>
      <c r="AF9" s="2"/>
      <c r="AG9" s="2"/>
      <c r="AH9" s="2"/>
      <c r="AI9" s="20"/>
      <c r="AJ9" s="20"/>
      <c r="AK9" s="20"/>
      <c r="AL9" s="20"/>
      <c r="AM9" s="20"/>
      <c r="AN9" s="20"/>
      <c r="AO9" s="20"/>
      <c r="AP9" s="20"/>
      <c r="AQ9" s="19"/>
      <c r="AR9" s="13"/>
      <c r="AS9" s="13"/>
    </row>
    <row r="10" spans="1:47" ht="19.5" x14ac:dyDescent="0.25">
      <c r="C10" s="10" t="s">
        <v>123</v>
      </c>
      <c r="D10" s="10" t="s">
        <v>120</v>
      </c>
      <c r="E10" s="4" t="s">
        <v>6</v>
      </c>
      <c r="F10" s="4" t="s">
        <v>6</v>
      </c>
      <c r="G10" s="4" t="s">
        <v>6</v>
      </c>
      <c r="H10" s="5" t="s">
        <v>119</v>
      </c>
      <c r="I10" s="5" t="s">
        <v>33</v>
      </c>
      <c r="J10" s="5" t="s">
        <v>34</v>
      </c>
      <c r="K10" s="5" t="s">
        <v>35</v>
      </c>
      <c r="L10" s="5" t="s">
        <v>36</v>
      </c>
      <c r="M10" s="5" t="s">
        <v>37</v>
      </c>
      <c r="N10" s="5" t="s">
        <v>38</v>
      </c>
      <c r="O10" s="5" t="s">
        <v>39</v>
      </c>
      <c r="P10" s="5" t="s">
        <v>40</v>
      </c>
      <c r="Q10" s="5" t="s">
        <v>41</v>
      </c>
      <c r="R10" s="5" t="s">
        <v>42</v>
      </c>
      <c r="S10" s="5" t="s">
        <v>43</v>
      </c>
      <c r="T10" s="5" t="s">
        <v>6</v>
      </c>
      <c r="U10" s="5" t="s">
        <v>6</v>
      </c>
      <c r="V10" s="8" t="s">
        <v>111</v>
      </c>
      <c r="W10" s="8" t="s">
        <v>112</v>
      </c>
      <c r="X10" s="8" t="s">
        <v>113</v>
      </c>
      <c r="Y10" s="8" t="s">
        <v>114</v>
      </c>
      <c r="Z10" s="8" t="s">
        <v>115</v>
      </c>
      <c r="AA10" s="8" t="s">
        <v>116</v>
      </c>
      <c r="AB10" s="8" t="s">
        <v>117</v>
      </c>
      <c r="AC10" s="8" t="s">
        <v>118</v>
      </c>
      <c r="AD10" s="5" t="s">
        <v>44</v>
      </c>
      <c r="AE10" s="5" t="s">
        <v>45</v>
      </c>
      <c r="AF10" s="5" t="s">
        <v>46</v>
      </c>
      <c r="AG10" s="5" t="s">
        <v>47</v>
      </c>
      <c r="AH10" s="5" t="s">
        <v>48</v>
      </c>
      <c r="AI10" s="21" t="s">
        <v>111</v>
      </c>
      <c r="AJ10" s="21" t="s">
        <v>112</v>
      </c>
      <c r="AK10" s="21" t="s">
        <v>113</v>
      </c>
      <c r="AL10" s="21" t="s">
        <v>114</v>
      </c>
      <c r="AM10" s="17" t="s">
        <v>143</v>
      </c>
      <c r="AN10" s="17" t="s">
        <v>140</v>
      </c>
      <c r="AO10" s="17" t="s">
        <v>141</v>
      </c>
      <c r="AP10" s="17" t="s">
        <v>142</v>
      </c>
      <c r="AQ10" s="16" t="s">
        <v>133</v>
      </c>
      <c r="AR10" s="16" t="s">
        <v>134</v>
      </c>
      <c r="AS10" s="16" t="s">
        <v>137</v>
      </c>
      <c r="AT10" s="23" t="s">
        <v>144</v>
      </c>
      <c r="AU10" s="23" t="s">
        <v>145</v>
      </c>
    </row>
    <row r="11" spans="1:47" ht="18" thickBot="1" x14ac:dyDescent="0.3">
      <c r="C11" t="s">
        <v>122</v>
      </c>
      <c r="D11" t="s">
        <v>122</v>
      </c>
      <c r="E11" s="4" t="s">
        <v>6</v>
      </c>
      <c r="F11" s="4" t="s">
        <v>6</v>
      </c>
      <c r="G11" s="4" t="s">
        <v>6</v>
      </c>
      <c r="H11" s="5" t="s">
        <v>49</v>
      </c>
      <c r="I11" s="5" t="s">
        <v>50</v>
      </c>
      <c r="J11" s="5" t="s">
        <v>50</v>
      </c>
      <c r="K11" s="5" t="s">
        <v>50</v>
      </c>
      <c r="L11" s="5" t="s">
        <v>50</v>
      </c>
      <c r="M11" s="5" t="s">
        <v>50</v>
      </c>
      <c r="N11" s="5" t="s">
        <v>50</v>
      </c>
      <c r="O11" s="5" t="s">
        <v>6</v>
      </c>
      <c r="P11" s="5" t="s">
        <v>6</v>
      </c>
      <c r="Q11" s="5" t="s">
        <v>50</v>
      </c>
      <c r="R11" s="5" t="s">
        <v>50</v>
      </c>
      <c r="S11" s="5" t="s">
        <v>50</v>
      </c>
      <c r="T11" s="5" t="s">
        <v>51</v>
      </c>
      <c r="U11" s="5" t="s">
        <v>51</v>
      </c>
      <c r="V11" s="5" t="s">
        <v>52</v>
      </c>
      <c r="W11" s="5" t="s">
        <v>52</v>
      </c>
      <c r="X11" s="5" t="s">
        <v>53</v>
      </c>
      <c r="Y11" s="5" t="s">
        <v>53</v>
      </c>
      <c r="Z11" s="5" t="s">
        <v>54</v>
      </c>
      <c r="AA11" s="5" t="s">
        <v>54</v>
      </c>
      <c r="AB11" s="5" t="s">
        <v>54</v>
      </c>
      <c r="AC11" s="5" t="s">
        <v>54</v>
      </c>
      <c r="AD11" s="5" t="s">
        <v>6</v>
      </c>
      <c r="AE11" s="5" t="s">
        <v>6</v>
      </c>
      <c r="AF11" s="5" t="s">
        <v>55</v>
      </c>
      <c r="AG11" s="5" t="s">
        <v>52</v>
      </c>
      <c r="AH11" s="5" t="s">
        <v>56</v>
      </c>
      <c r="AI11" s="16" t="s">
        <v>127</v>
      </c>
      <c r="AJ11" s="16" t="s">
        <v>127</v>
      </c>
      <c r="AK11" s="16" t="s">
        <v>138</v>
      </c>
      <c r="AL11" s="16" t="s">
        <v>138</v>
      </c>
      <c r="AM11" s="16" t="s">
        <v>128</v>
      </c>
      <c r="AN11" s="16" t="s">
        <v>128</v>
      </c>
      <c r="AO11" s="16" t="s">
        <v>128</v>
      </c>
      <c r="AP11" s="16" t="s">
        <v>128</v>
      </c>
      <c r="AQ11" s="16" t="s">
        <v>131</v>
      </c>
      <c r="AR11" s="16" t="s">
        <v>135</v>
      </c>
      <c r="AS11" s="16" t="s">
        <v>136</v>
      </c>
      <c r="AT11" s="16" t="s">
        <v>138</v>
      </c>
      <c r="AU11" s="16" t="s">
        <v>122</v>
      </c>
    </row>
    <row r="12" spans="1:47" ht="16.5" thickTop="1" thickBot="1" x14ac:dyDescent="0.3">
      <c r="A12" s="9" t="str">
        <f>"356(406("</f>
        <v>356(406(</v>
      </c>
      <c r="B12" s="9" t="str">
        <f>REPLACE(F12,1,2,"")</f>
        <v>1299</v>
      </c>
      <c r="C12" s="9" t="str">
        <f>CONCATENATE(A12,B12,"))")</f>
        <v>356(406(1299))</v>
      </c>
      <c r="D12" s="9" t="str">
        <f>SUBSTITUTE(CONCATENATE("UC ",E12," ",F12)," ","")</f>
        <v>UC356x406x1299</v>
      </c>
      <c r="E12" s="6" t="s">
        <v>57</v>
      </c>
      <c r="F12" s="6" t="s">
        <v>58</v>
      </c>
      <c r="G12" s="6"/>
      <c r="H12" s="25">
        <v>1299</v>
      </c>
      <c r="I12" s="25">
        <v>600</v>
      </c>
      <c r="J12" s="25">
        <v>476</v>
      </c>
      <c r="K12" s="25">
        <v>100</v>
      </c>
      <c r="L12" s="25">
        <v>140</v>
      </c>
      <c r="M12" s="25">
        <v>15.4</v>
      </c>
      <c r="N12" s="25">
        <v>290</v>
      </c>
      <c r="O12" s="25">
        <v>2.9</v>
      </c>
      <c r="P12" s="25">
        <v>1.23</v>
      </c>
      <c r="Q12" s="25">
        <v>52</v>
      </c>
      <c r="R12" s="25">
        <v>198</v>
      </c>
      <c r="S12" s="25">
        <v>156</v>
      </c>
      <c r="T12" s="25">
        <v>2.88</v>
      </c>
      <c r="U12" s="25">
        <v>2.2200000000000002</v>
      </c>
      <c r="V12" s="25">
        <v>755000</v>
      </c>
      <c r="W12" s="25">
        <v>254000</v>
      </c>
      <c r="X12" s="25">
        <v>21.4</v>
      </c>
      <c r="Y12" s="25">
        <v>12.4</v>
      </c>
      <c r="Z12" s="25">
        <v>25200</v>
      </c>
      <c r="AA12" s="25">
        <v>10700</v>
      </c>
      <c r="AB12" s="25">
        <v>33200</v>
      </c>
      <c r="AC12" s="25">
        <v>16700</v>
      </c>
      <c r="AD12" s="25">
        <v>0.84599999999999997</v>
      </c>
      <c r="AE12" s="25">
        <v>3.42</v>
      </c>
      <c r="AF12" s="25">
        <v>133.1</v>
      </c>
      <c r="AG12" s="25">
        <v>94500</v>
      </c>
      <c r="AH12" s="25">
        <v>1655</v>
      </c>
      <c r="AI12" s="18">
        <f t="shared" ref="AI12:AI57" si="0">V12*10000</f>
        <v>7550000000</v>
      </c>
      <c r="AJ12" s="18">
        <f t="shared" ref="AJ12:AJ57" si="1">W12*10000</f>
        <v>2540000000</v>
      </c>
      <c r="AK12" s="18">
        <f t="shared" ref="AK12:AK57" si="2">X12*10</f>
        <v>214</v>
      </c>
      <c r="AL12" s="18">
        <f t="shared" ref="AL12:AL57" si="3">Y12*10</f>
        <v>124</v>
      </c>
      <c r="AM12" s="18">
        <f t="shared" ref="AM12:AM57" si="4">Z12*1000</f>
        <v>25200000</v>
      </c>
      <c r="AN12" s="18">
        <f t="shared" ref="AN12:AN57" si="5">AA12*1000</f>
        <v>10700000</v>
      </c>
      <c r="AO12" s="18">
        <f t="shared" ref="AO12:AO57" si="6">AB12*1000</f>
        <v>33200000</v>
      </c>
      <c r="AP12" s="18">
        <f t="shared" ref="AP12:AP57" si="7">AC12*1000</f>
        <v>16700000</v>
      </c>
      <c r="AQ12" s="18">
        <f t="shared" ref="AQ12:AQ57" si="8">AF12*1000000000000</f>
        <v>133100000000000</v>
      </c>
      <c r="AR12" s="18">
        <f t="shared" ref="AR12:AR57" si="9">AG12*10000</f>
        <v>945000000</v>
      </c>
      <c r="AS12" s="18">
        <f t="shared" ref="AS12:AS57" si="10">AH12*100</f>
        <v>165500</v>
      </c>
      <c r="AT12" s="24">
        <f>MAX(I12,J12)</f>
        <v>600</v>
      </c>
      <c r="AU12" t="s">
        <v>146</v>
      </c>
    </row>
    <row r="13" spans="1:47" ht="16.5" thickTop="1" thickBot="1" x14ac:dyDescent="0.3">
      <c r="A13" s="9" t="str">
        <f t="shared" ref="A13:A28" si="11">"356(406("</f>
        <v>356(406(</v>
      </c>
      <c r="B13" s="9" t="str">
        <f t="shared" ref="B13:B57" si="12">REPLACE(F13,1,2,"")</f>
        <v>1202</v>
      </c>
      <c r="C13" s="9" t="str">
        <f t="shared" ref="C13:C57" si="13">CONCATENATE(A13,B13,"))")</f>
        <v>356(406(1202))</v>
      </c>
      <c r="D13" s="9" t="str">
        <f t="shared" ref="D13:D57" si="14">SUBSTITUTE(CONCATENATE("UC ",E13," ",F13)," ","")</f>
        <v>UC356x406x1202</v>
      </c>
      <c r="E13" s="6" t="s">
        <v>57</v>
      </c>
      <c r="F13" s="4" t="s">
        <v>59</v>
      </c>
      <c r="G13" s="4" t="s">
        <v>6</v>
      </c>
      <c r="H13" s="26">
        <v>1202</v>
      </c>
      <c r="I13" s="26">
        <v>580</v>
      </c>
      <c r="J13" s="26">
        <v>471</v>
      </c>
      <c r="K13" s="26">
        <v>95</v>
      </c>
      <c r="L13" s="26">
        <v>130</v>
      </c>
      <c r="M13" s="26">
        <v>15.4</v>
      </c>
      <c r="N13" s="26">
        <v>290</v>
      </c>
      <c r="O13" s="26">
        <v>3.05</v>
      </c>
      <c r="P13" s="26">
        <v>1.33</v>
      </c>
      <c r="Q13" s="26">
        <v>50</v>
      </c>
      <c r="R13" s="26">
        <v>198</v>
      </c>
      <c r="S13" s="26">
        <v>146</v>
      </c>
      <c r="T13" s="26">
        <v>2.83</v>
      </c>
      <c r="U13" s="26">
        <v>2.35</v>
      </c>
      <c r="V13" s="26">
        <v>664000</v>
      </c>
      <c r="W13" s="26">
        <v>229000</v>
      </c>
      <c r="X13" s="26">
        <v>20.8</v>
      </c>
      <c r="Y13" s="26">
        <v>12.2</v>
      </c>
      <c r="Z13" s="26">
        <v>22900</v>
      </c>
      <c r="AA13" s="26">
        <v>9710</v>
      </c>
      <c r="AB13" s="26">
        <v>30000</v>
      </c>
      <c r="AC13" s="26">
        <v>15200</v>
      </c>
      <c r="AD13" s="26">
        <v>0.84199999999999997</v>
      </c>
      <c r="AE13" s="26">
        <v>3.59</v>
      </c>
      <c r="AF13" s="26">
        <v>114.6</v>
      </c>
      <c r="AG13" s="26">
        <v>76300</v>
      </c>
      <c r="AH13" s="26">
        <v>1531</v>
      </c>
      <c r="AI13" s="18">
        <f t="shared" si="0"/>
        <v>6640000000</v>
      </c>
      <c r="AJ13" s="18">
        <f t="shared" si="1"/>
        <v>2290000000</v>
      </c>
      <c r="AK13" s="18">
        <f t="shared" si="2"/>
        <v>208</v>
      </c>
      <c r="AL13" s="18">
        <f t="shared" si="3"/>
        <v>122</v>
      </c>
      <c r="AM13" s="18">
        <f t="shared" si="4"/>
        <v>22900000</v>
      </c>
      <c r="AN13" s="18">
        <f t="shared" si="5"/>
        <v>9710000</v>
      </c>
      <c r="AO13" s="18">
        <f t="shared" si="6"/>
        <v>30000000</v>
      </c>
      <c r="AP13" s="18">
        <f t="shared" si="7"/>
        <v>15200000</v>
      </c>
      <c r="AQ13" s="18">
        <f t="shared" si="8"/>
        <v>114600000000000</v>
      </c>
      <c r="AR13" s="18">
        <f t="shared" si="9"/>
        <v>763000000</v>
      </c>
      <c r="AS13" s="18">
        <f t="shared" si="10"/>
        <v>153100</v>
      </c>
      <c r="AT13" s="24">
        <f t="shared" ref="AT13:AT57" si="15">MAX(I13,J13)</f>
        <v>580</v>
      </c>
      <c r="AU13" t="s">
        <v>146</v>
      </c>
    </row>
    <row r="14" spans="1:47" ht="16.5" thickTop="1" thickBot="1" x14ac:dyDescent="0.3">
      <c r="A14" s="9" t="str">
        <f t="shared" si="11"/>
        <v>356(406(</v>
      </c>
      <c r="B14" s="9" t="str">
        <f t="shared" si="12"/>
        <v>1086</v>
      </c>
      <c r="C14" s="9" t="str">
        <f t="shared" si="13"/>
        <v>356(406(1086))</v>
      </c>
      <c r="D14" s="9" t="str">
        <f t="shared" si="14"/>
        <v>UC356x406x1086</v>
      </c>
      <c r="E14" s="6" t="s">
        <v>57</v>
      </c>
      <c r="F14" s="4" t="s">
        <v>60</v>
      </c>
      <c r="G14" s="4" t="s">
        <v>6</v>
      </c>
      <c r="H14" s="26">
        <v>1086</v>
      </c>
      <c r="I14" s="26">
        <v>569</v>
      </c>
      <c r="J14" s="26">
        <v>454</v>
      </c>
      <c r="K14" s="26">
        <v>78</v>
      </c>
      <c r="L14" s="26">
        <v>125</v>
      </c>
      <c r="M14" s="26">
        <v>15</v>
      </c>
      <c r="N14" s="26">
        <v>290</v>
      </c>
      <c r="O14" s="26">
        <v>3.72</v>
      </c>
      <c r="P14" s="26">
        <v>1.38</v>
      </c>
      <c r="Q14" s="26">
        <v>41</v>
      </c>
      <c r="R14" s="26">
        <v>198</v>
      </c>
      <c r="S14" s="26">
        <v>140</v>
      </c>
      <c r="T14" s="26">
        <v>2.77</v>
      </c>
      <c r="U14" s="26">
        <v>2.5499999999999998</v>
      </c>
      <c r="V14" s="26">
        <v>596000</v>
      </c>
      <c r="W14" s="26">
        <v>196000</v>
      </c>
      <c r="X14" s="26">
        <v>20.7</v>
      </c>
      <c r="Y14" s="26">
        <v>11.9</v>
      </c>
      <c r="Z14" s="26">
        <v>20900</v>
      </c>
      <c r="AA14" s="26">
        <v>8640</v>
      </c>
      <c r="AB14" s="26">
        <v>27200</v>
      </c>
      <c r="AC14" s="26">
        <v>13400</v>
      </c>
      <c r="AD14" s="26">
        <v>0.85199999999999998</v>
      </c>
      <c r="AE14" s="26">
        <v>3.79</v>
      </c>
      <c r="AF14" s="26">
        <v>96.1</v>
      </c>
      <c r="AG14" s="26">
        <v>60500</v>
      </c>
      <c r="AH14" s="26">
        <v>1386</v>
      </c>
      <c r="AI14" s="18">
        <f t="shared" si="0"/>
        <v>5960000000</v>
      </c>
      <c r="AJ14" s="18">
        <f t="shared" si="1"/>
        <v>1960000000</v>
      </c>
      <c r="AK14" s="18">
        <f t="shared" si="2"/>
        <v>207</v>
      </c>
      <c r="AL14" s="18">
        <f t="shared" si="3"/>
        <v>119</v>
      </c>
      <c r="AM14" s="18">
        <f t="shared" si="4"/>
        <v>20900000</v>
      </c>
      <c r="AN14" s="18">
        <f t="shared" si="5"/>
        <v>8640000</v>
      </c>
      <c r="AO14" s="18">
        <f t="shared" si="6"/>
        <v>27200000</v>
      </c>
      <c r="AP14" s="18">
        <f t="shared" si="7"/>
        <v>13400000</v>
      </c>
      <c r="AQ14" s="18">
        <f t="shared" si="8"/>
        <v>96100000000000</v>
      </c>
      <c r="AR14" s="18">
        <f t="shared" si="9"/>
        <v>605000000</v>
      </c>
      <c r="AS14" s="18">
        <f t="shared" si="10"/>
        <v>138600</v>
      </c>
      <c r="AT14" s="24">
        <f t="shared" si="15"/>
        <v>569</v>
      </c>
      <c r="AU14" t="s">
        <v>146</v>
      </c>
    </row>
    <row r="15" spans="1:47" ht="16.5" thickTop="1" thickBot="1" x14ac:dyDescent="0.3">
      <c r="A15" s="9" t="str">
        <f t="shared" si="11"/>
        <v>356(406(</v>
      </c>
      <c r="B15" s="9" t="str">
        <f t="shared" si="12"/>
        <v>990</v>
      </c>
      <c r="C15" s="9" t="str">
        <f t="shared" si="13"/>
        <v>356(406(990))</v>
      </c>
      <c r="D15" s="9" t="str">
        <f t="shared" si="14"/>
        <v>UC356x406x990</v>
      </c>
      <c r="E15" s="6" t="s">
        <v>57</v>
      </c>
      <c r="F15" s="4" t="s">
        <v>61</v>
      </c>
      <c r="G15" s="4" t="s">
        <v>6</v>
      </c>
      <c r="H15" s="26">
        <v>990</v>
      </c>
      <c r="I15" s="26">
        <v>550</v>
      </c>
      <c r="J15" s="26">
        <v>448</v>
      </c>
      <c r="K15" s="26">
        <v>71.900000000000006</v>
      </c>
      <c r="L15" s="26">
        <v>115</v>
      </c>
      <c r="M15" s="26">
        <v>15</v>
      </c>
      <c r="N15" s="26">
        <v>290</v>
      </c>
      <c r="O15" s="26">
        <v>4.03</v>
      </c>
      <c r="P15" s="26">
        <v>1.5</v>
      </c>
      <c r="Q15" s="26">
        <v>38</v>
      </c>
      <c r="R15" s="26">
        <v>200</v>
      </c>
      <c r="S15" s="26">
        <v>130</v>
      </c>
      <c r="T15" s="26">
        <v>2.72</v>
      </c>
      <c r="U15" s="26">
        <v>2.75</v>
      </c>
      <c r="V15" s="26">
        <v>519000</v>
      </c>
      <c r="W15" s="26">
        <v>173000</v>
      </c>
      <c r="X15" s="26">
        <v>20.3</v>
      </c>
      <c r="Y15" s="26">
        <v>11.7</v>
      </c>
      <c r="Z15" s="26">
        <v>18900</v>
      </c>
      <c r="AA15" s="26">
        <v>7740</v>
      </c>
      <c r="AB15" s="26">
        <v>24300</v>
      </c>
      <c r="AC15" s="26">
        <v>12000</v>
      </c>
      <c r="AD15" s="26">
        <v>0.85099999999999998</v>
      </c>
      <c r="AE15" s="26">
        <v>4.0199999999999996</v>
      </c>
      <c r="AF15" s="26">
        <v>81.5</v>
      </c>
      <c r="AG15" s="26">
        <v>46900</v>
      </c>
      <c r="AH15" s="26">
        <v>1262</v>
      </c>
      <c r="AI15" s="18">
        <f t="shared" si="0"/>
        <v>5190000000</v>
      </c>
      <c r="AJ15" s="18">
        <f t="shared" si="1"/>
        <v>1730000000</v>
      </c>
      <c r="AK15" s="18">
        <f t="shared" si="2"/>
        <v>203</v>
      </c>
      <c r="AL15" s="18">
        <f t="shared" si="3"/>
        <v>117</v>
      </c>
      <c r="AM15" s="18">
        <f t="shared" si="4"/>
        <v>18900000</v>
      </c>
      <c r="AN15" s="18">
        <f t="shared" si="5"/>
        <v>7740000</v>
      </c>
      <c r="AO15" s="18">
        <f t="shared" si="6"/>
        <v>24300000</v>
      </c>
      <c r="AP15" s="18">
        <f t="shared" si="7"/>
        <v>12000000</v>
      </c>
      <c r="AQ15" s="18">
        <f t="shared" si="8"/>
        <v>81500000000000</v>
      </c>
      <c r="AR15" s="18">
        <f t="shared" si="9"/>
        <v>469000000</v>
      </c>
      <c r="AS15" s="18">
        <f t="shared" si="10"/>
        <v>126200</v>
      </c>
      <c r="AT15" s="24">
        <f t="shared" si="15"/>
        <v>550</v>
      </c>
      <c r="AU15" t="s">
        <v>146</v>
      </c>
    </row>
    <row r="16" spans="1:47" ht="16.5" thickTop="1" thickBot="1" x14ac:dyDescent="0.3">
      <c r="A16" s="9" t="str">
        <f t="shared" si="11"/>
        <v>356(406(</v>
      </c>
      <c r="B16" s="9" t="str">
        <f t="shared" si="12"/>
        <v>900</v>
      </c>
      <c r="C16" s="9" t="str">
        <f t="shared" si="13"/>
        <v>356(406(900))</v>
      </c>
      <c r="D16" s="9" t="str">
        <f t="shared" si="14"/>
        <v>UC356x406x900</v>
      </c>
      <c r="E16" s="6" t="s">
        <v>57</v>
      </c>
      <c r="F16" s="4" t="s">
        <v>62</v>
      </c>
      <c r="G16" s="4" t="s">
        <v>6</v>
      </c>
      <c r="H16" s="26">
        <v>900</v>
      </c>
      <c r="I16" s="26">
        <v>531</v>
      </c>
      <c r="J16" s="26">
        <v>442</v>
      </c>
      <c r="K16" s="26">
        <v>65.900000000000006</v>
      </c>
      <c r="L16" s="26">
        <v>106</v>
      </c>
      <c r="M16" s="26">
        <v>15</v>
      </c>
      <c r="N16" s="26">
        <v>290</v>
      </c>
      <c r="O16" s="26">
        <v>4.4000000000000004</v>
      </c>
      <c r="P16" s="26">
        <v>1.63</v>
      </c>
      <c r="Q16" s="26">
        <v>35</v>
      </c>
      <c r="R16" s="26">
        <v>200</v>
      </c>
      <c r="S16" s="26">
        <v>122</v>
      </c>
      <c r="T16" s="26">
        <v>2.67</v>
      </c>
      <c r="U16" s="26">
        <v>2.97</v>
      </c>
      <c r="V16" s="26">
        <v>450000</v>
      </c>
      <c r="W16" s="26">
        <v>153000</v>
      </c>
      <c r="X16" s="26">
        <v>19.8</v>
      </c>
      <c r="Y16" s="26">
        <v>11.6</v>
      </c>
      <c r="Z16" s="26">
        <v>17000</v>
      </c>
      <c r="AA16" s="26">
        <v>6940</v>
      </c>
      <c r="AB16" s="26">
        <v>21600</v>
      </c>
      <c r="AC16" s="26">
        <v>10700</v>
      </c>
      <c r="AD16" s="26">
        <v>0.84899999999999998</v>
      </c>
      <c r="AE16" s="26">
        <v>4.26</v>
      </c>
      <c r="AF16" s="26">
        <v>68.900000000000006</v>
      </c>
      <c r="AG16" s="26">
        <v>36400</v>
      </c>
      <c r="AH16" s="26">
        <v>1149</v>
      </c>
      <c r="AI16" s="18">
        <f t="shared" si="0"/>
        <v>4500000000</v>
      </c>
      <c r="AJ16" s="18">
        <f t="shared" si="1"/>
        <v>1530000000</v>
      </c>
      <c r="AK16" s="18">
        <f t="shared" si="2"/>
        <v>198</v>
      </c>
      <c r="AL16" s="18">
        <f t="shared" si="3"/>
        <v>116</v>
      </c>
      <c r="AM16" s="18">
        <f t="shared" si="4"/>
        <v>17000000</v>
      </c>
      <c r="AN16" s="18">
        <f t="shared" si="5"/>
        <v>6940000</v>
      </c>
      <c r="AO16" s="18">
        <f t="shared" si="6"/>
        <v>21600000</v>
      </c>
      <c r="AP16" s="18">
        <f t="shared" si="7"/>
        <v>10700000</v>
      </c>
      <c r="AQ16" s="18">
        <f t="shared" si="8"/>
        <v>68900000000000.008</v>
      </c>
      <c r="AR16" s="18">
        <f t="shared" si="9"/>
        <v>364000000</v>
      </c>
      <c r="AS16" s="18">
        <f t="shared" si="10"/>
        <v>114900</v>
      </c>
      <c r="AT16" s="24">
        <f t="shared" si="15"/>
        <v>531</v>
      </c>
      <c r="AU16" t="s">
        <v>146</v>
      </c>
    </row>
    <row r="17" spans="1:47" ht="16.5" thickTop="1" thickBot="1" x14ac:dyDescent="0.3">
      <c r="A17" s="9" t="str">
        <f t="shared" si="11"/>
        <v>356(406(</v>
      </c>
      <c r="B17" s="9" t="str">
        <f t="shared" si="12"/>
        <v>818</v>
      </c>
      <c r="C17" s="9" t="str">
        <f t="shared" si="13"/>
        <v>356(406(818))</v>
      </c>
      <c r="D17" s="9" t="str">
        <f t="shared" si="14"/>
        <v>UC356x406x818</v>
      </c>
      <c r="E17" s="6" t="s">
        <v>57</v>
      </c>
      <c r="F17" s="4" t="s">
        <v>63</v>
      </c>
      <c r="G17" s="4" t="s">
        <v>6</v>
      </c>
      <c r="H17" s="26">
        <v>818</v>
      </c>
      <c r="I17" s="26">
        <v>514</v>
      </c>
      <c r="J17" s="26">
        <v>437</v>
      </c>
      <c r="K17" s="26">
        <v>60.5</v>
      </c>
      <c r="L17" s="26">
        <v>97</v>
      </c>
      <c r="M17" s="26">
        <v>15</v>
      </c>
      <c r="N17" s="26">
        <v>290</v>
      </c>
      <c r="O17" s="26">
        <v>4.79</v>
      </c>
      <c r="P17" s="26">
        <v>1.79</v>
      </c>
      <c r="Q17" s="26">
        <v>32</v>
      </c>
      <c r="R17" s="26">
        <v>200</v>
      </c>
      <c r="S17" s="26">
        <v>112</v>
      </c>
      <c r="T17" s="26">
        <v>2.63</v>
      </c>
      <c r="U17" s="26">
        <v>3.22</v>
      </c>
      <c r="V17" s="26">
        <v>392000</v>
      </c>
      <c r="W17" s="26">
        <v>136000</v>
      </c>
      <c r="X17" s="26">
        <v>19.399999999999999</v>
      </c>
      <c r="Y17" s="26">
        <v>11.4</v>
      </c>
      <c r="Z17" s="26">
        <v>15300</v>
      </c>
      <c r="AA17" s="26">
        <v>6200</v>
      </c>
      <c r="AB17" s="26">
        <v>19300</v>
      </c>
      <c r="AC17" s="26">
        <v>9560</v>
      </c>
      <c r="AD17" s="26">
        <v>0.84699999999999998</v>
      </c>
      <c r="AE17" s="26">
        <v>4.55</v>
      </c>
      <c r="AF17" s="26">
        <v>58.6</v>
      </c>
      <c r="AG17" s="26">
        <v>27800</v>
      </c>
      <c r="AH17" s="26">
        <v>1043</v>
      </c>
      <c r="AI17" s="18">
        <f t="shared" si="0"/>
        <v>3920000000</v>
      </c>
      <c r="AJ17" s="18">
        <f t="shared" si="1"/>
        <v>1360000000</v>
      </c>
      <c r="AK17" s="18">
        <f t="shared" si="2"/>
        <v>194</v>
      </c>
      <c r="AL17" s="18">
        <f t="shared" si="3"/>
        <v>114</v>
      </c>
      <c r="AM17" s="18">
        <f t="shared" si="4"/>
        <v>15300000</v>
      </c>
      <c r="AN17" s="18">
        <f t="shared" si="5"/>
        <v>6200000</v>
      </c>
      <c r="AO17" s="18">
        <f t="shared" si="6"/>
        <v>19300000</v>
      </c>
      <c r="AP17" s="18">
        <f t="shared" si="7"/>
        <v>9560000</v>
      </c>
      <c r="AQ17" s="18">
        <f t="shared" si="8"/>
        <v>58600000000000</v>
      </c>
      <c r="AR17" s="18">
        <f t="shared" si="9"/>
        <v>278000000</v>
      </c>
      <c r="AS17" s="18">
        <f t="shared" si="10"/>
        <v>104300</v>
      </c>
      <c r="AT17" s="24">
        <f t="shared" si="15"/>
        <v>514</v>
      </c>
      <c r="AU17" t="s">
        <v>146</v>
      </c>
    </row>
    <row r="18" spans="1:47" ht="16.5" thickTop="1" thickBot="1" x14ac:dyDescent="0.3">
      <c r="A18" s="9" t="str">
        <f t="shared" si="11"/>
        <v>356(406(</v>
      </c>
      <c r="B18" s="9" t="str">
        <f t="shared" si="12"/>
        <v>744</v>
      </c>
      <c r="C18" s="9" t="str">
        <f t="shared" si="13"/>
        <v>356(406(744))</v>
      </c>
      <c r="D18" s="9" t="str">
        <f t="shared" si="14"/>
        <v>UC356x406x744</v>
      </c>
      <c r="E18" s="6" t="s">
        <v>57</v>
      </c>
      <c r="F18" s="4" t="s">
        <v>64</v>
      </c>
      <c r="G18" s="4" t="s">
        <v>6</v>
      </c>
      <c r="H18" s="26">
        <v>744</v>
      </c>
      <c r="I18" s="26">
        <v>498</v>
      </c>
      <c r="J18" s="26">
        <v>432</v>
      </c>
      <c r="K18" s="26">
        <v>55.6</v>
      </c>
      <c r="L18" s="26">
        <v>88.9</v>
      </c>
      <c r="M18" s="26">
        <v>15</v>
      </c>
      <c r="N18" s="26">
        <v>290</v>
      </c>
      <c r="O18" s="26">
        <v>5.22</v>
      </c>
      <c r="P18" s="26">
        <v>1.95</v>
      </c>
      <c r="Q18" s="26">
        <v>30</v>
      </c>
      <c r="R18" s="26">
        <v>200</v>
      </c>
      <c r="S18" s="26">
        <v>104</v>
      </c>
      <c r="T18" s="26">
        <v>2.59</v>
      </c>
      <c r="U18" s="26">
        <v>3.48</v>
      </c>
      <c r="V18" s="26">
        <v>342000</v>
      </c>
      <c r="W18" s="26">
        <v>120000</v>
      </c>
      <c r="X18" s="26">
        <v>19</v>
      </c>
      <c r="Y18" s="26">
        <v>11.3</v>
      </c>
      <c r="Z18" s="26">
        <v>13700</v>
      </c>
      <c r="AA18" s="26">
        <v>5550</v>
      </c>
      <c r="AB18" s="26">
        <v>17200</v>
      </c>
      <c r="AC18" s="26">
        <v>8550</v>
      </c>
      <c r="AD18" s="26">
        <v>0.84499999999999997</v>
      </c>
      <c r="AE18" s="26">
        <v>4.8600000000000003</v>
      </c>
      <c r="AF18" s="26">
        <v>50</v>
      </c>
      <c r="AG18" s="26">
        <v>21400</v>
      </c>
      <c r="AH18" s="26">
        <v>948</v>
      </c>
      <c r="AI18" s="18">
        <f t="shared" si="0"/>
        <v>3420000000</v>
      </c>
      <c r="AJ18" s="18">
        <f t="shared" si="1"/>
        <v>1200000000</v>
      </c>
      <c r="AK18" s="18">
        <f t="shared" si="2"/>
        <v>190</v>
      </c>
      <c r="AL18" s="18">
        <f t="shared" si="3"/>
        <v>113</v>
      </c>
      <c r="AM18" s="18">
        <f t="shared" si="4"/>
        <v>13700000</v>
      </c>
      <c r="AN18" s="18">
        <f t="shared" si="5"/>
        <v>5550000</v>
      </c>
      <c r="AO18" s="18">
        <f t="shared" si="6"/>
        <v>17200000</v>
      </c>
      <c r="AP18" s="18">
        <f t="shared" si="7"/>
        <v>8550000</v>
      </c>
      <c r="AQ18" s="18">
        <f t="shared" si="8"/>
        <v>50000000000000</v>
      </c>
      <c r="AR18" s="18">
        <f t="shared" si="9"/>
        <v>214000000</v>
      </c>
      <c r="AS18" s="18">
        <f t="shared" si="10"/>
        <v>94800</v>
      </c>
      <c r="AT18" s="24">
        <f t="shared" si="15"/>
        <v>498</v>
      </c>
      <c r="AU18" t="s">
        <v>146</v>
      </c>
    </row>
    <row r="19" spans="1:47" ht="16.5" thickTop="1" thickBot="1" x14ac:dyDescent="0.3">
      <c r="A19" s="9" t="str">
        <f t="shared" si="11"/>
        <v>356(406(</v>
      </c>
      <c r="B19" s="9" t="str">
        <f t="shared" si="12"/>
        <v>677</v>
      </c>
      <c r="C19" s="9" t="str">
        <f t="shared" si="13"/>
        <v>356(406(677))</v>
      </c>
      <c r="D19" s="9" t="str">
        <f t="shared" si="14"/>
        <v>UC356x406x677</v>
      </c>
      <c r="E19" s="6" t="s">
        <v>57</v>
      </c>
      <c r="F19" s="4" t="s">
        <v>65</v>
      </c>
      <c r="G19" s="4" t="s">
        <v>6</v>
      </c>
      <c r="H19" s="26">
        <v>677</v>
      </c>
      <c r="I19" s="26">
        <v>483</v>
      </c>
      <c r="J19" s="26">
        <v>428</v>
      </c>
      <c r="K19" s="26">
        <v>51.2</v>
      </c>
      <c r="L19" s="26">
        <v>81.5</v>
      </c>
      <c r="M19" s="26">
        <v>15</v>
      </c>
      <c r="N19" s="26">
        <v>290</v>
      </c>
      <c r="O19" s="26">
        <v>5.66</v>
      </c>
      <c r="P19" s="26">
        <v>2.13</v>
      </c>
      <c r="Q19" s="26">
        <v>28</v>
      </c>
      <c r="R19" s="26">
        <v>200</v>
      </c>
      <c r="S19" s="26">
        <v>98</v>
      </c>
      <c r="T19" s="26">
        <v>2.5499999999999998</v>
      </c>
      <c r="U19" s="26">
        <v>3.77</v>
      </c>
      <c r="V19" s="26">
        <v>300000</v>
      </c>
      <c r="W19" s="26">
        <v>107000</v>
      </c>
      <c r="X19" s="26">
        <v>18.600000000000001</v>
      </c>
      <c r="Y19" s="26">
        <v>11.1</v>
      </c>
      <c r="Z19" s="26">
        <v>12400</v>
      </c>
      <c r="AA19" s="26">
        <v>4990</v>
      </c>
      <c r="AB19" s="26">
        <v>15400</v>
      </c>
      <c r="AC19" s="26">
        <v>7680</v>
      </c>
      <c r="AD19" s="26">
        <v>0.84399999999999997</v>
      </c>
      <c r="AE19" s="26">
        <v>5.19</v>
      </c>
      <c r="AF19" s="26">
        <v>42.9</v>
      </c>
      <c r="AG19" s="26">
        <v>16400</v>
      </c>
      <c r="AH19" s="26">
        <v>863</v>
      </c>
      <c r="AI19" s="18">
        <f t="shared" si="0"/>
        <v>3000000000</v>
      </c>
      <c r="AJ19" s="18">
        <f t="shared" si="1"/>
        <v>1070000000</v>
      </c>
      <c r="AK19" s="18">
        <f t="shared" si="2"/>
        <v>186</v>
      </c>
      <c r="AL19" s="18">
        <f t="shared" si="3"/>
        <v>111</v>
      </c>
      <c r="AM19" s="18">
        <f t="shared" si="4"/>
        <v>12400000</v>
      </c>
      <c r="AN19" s="18">
        <f t="shared" si="5"/>
        <v>4990000</v>
      </c>
      <c r="AO19" s="18">
        <f t="shared" si="6"/>
        <v>15400000</v>
      </c>
      <c r="AP19" s="18">
        <f t="shared" si="7"/>
        <v>7680000</v>
      </c>
      <c r="AQ19" s="18">
        <f t="shared" si="8"/>
        <v>42900000000000</v>
      </c>
      <c r="AR19" s="18">
        <f t="shared" si="9"/>
        <v>164000000</v>
      </c>
      <c r="AS19" s="18">
        <f t="shared" si="10"/>
        <v>86300</v>
      </c>
      <c r="AT19" s="24">
        <f t="shared" si="15"/>
        <v>483</v>
      </c>
      <c r="AU19" t="s">
        <v>146</v>
      </c>
    </row>
    <row r="20" spans="1:47" ht="16.5" thickTop="1" thickBot="1" x14ac:dyDescent="0.3">
      <c r="A20" s="9" t="str">
        <f t="shared" si="11"/>
        <v>356(406(</v>
      </c>
      <c r="B20" s="9" t="str">
        <f t="shared" si="12"/>
        <v>634</v>
      </c>
      <c r="C20" s="9" t="str">
        <f t="shared" si="13"/>
        <v>356(406(634))</v>
      </c>
      <c r="D20" s="9" t="str">
        <f t="shared" si="14"/>
        <v>UC356x406x634</v>
      </c>
      <c r="E20" s="6" t="s">
        <v>57</v>
      </c>
      <c r="F20" s="4" t="s">
        <v>66</v>
      </c>
      <c r="G20" s="4" t="s">
        <v>6</v>
      </c>
      <c r="H20" s="26">
        <v>633.9</v>
      </c>
      <c r="I20" s="26">
        <v>474.6</v>
      </c>
      <c r="J20" s="26">
        <v>424</v>
      </c>
      <c r="K20" s="26">
        <v>47.6</v>
      </c>
      <c r="L20" s="26">
        <v>77</v>
      </c>
      <c r="M20" s="26">
        <v>15.2</v>
      </c>
      <c r="N20" s="26">
        <v>290.2</v>
      </c>
      <c r="O20" s="26">
        <v>6.1</v>
      </c>
      <c r="P20" s="26">
        <v>2.25</v>
      </c>
      <c r="Q20" s="26">
        <v>26</v>
      </c>
      <c r="R20" s="26">
        <v>200</v>
      </c>
      <c r="S20" s="26">
        <v>94</v>
      </c>
      <c r="T20" s="26">
        <v>2.52</v>
      </c>
      <c r="U20" s="26">
        <v>3.98</v>
      </c>
      <c r="V20" s="26">
        <v>275000</v>
      </c>
      <c r="W20" s="26">
        <v>98100</v>
      </c>
      <c r="X20" s="26">
        <v>18.399999999999999</v>
      </c>
      <c r="Y20" s="26">
        <v>11</v>
      </c>
      <c r="Z20" s="26">
        <v>11600</v>
      </c>
      <c r="AA20" s="26">
        <v>4630</v>
      </c>
      <c r="AB20" s="26">
        <v>14200</v>
      </c>
      <c r="AC20" s="26">
        <v>7110</v>
      </c>
      <c r="AD20" s="26">
        <v>0.84199999999999997</v>
      </c>
      <c r="AE20" s="26">
        <v>5.46</v>
      </c>
      <c r="AF20" s="26">
        <v>38.799999999999997</v>
      </c>
      <c r="AG20" s="26">
        <v>13700</v>
      </c>
      <c r="AH20" s="26">
        <v>808</v>
      </c>
      <c r="AI20" s="18">
        <f t="shared" si="0"/>
        <v>2750000000</v>
      </c>
      <c r="AJ20" s="18">
        <f t="shared" si="1"/>
        <v>981000000</v>
      </c>
      <c r="AK20" s="18">
        <f t="shared" si="2"/>
        <v>184</v>
      </c>
      <c r="AL20" s="18">
        <f t="shared" si="3"/>
        <v>110</v>
      </c>
      <c r="AM20" s="18">
        <f t="shared" si="4"/>
        <v>11600000</v>
      </c>
      <c r="AN20" s="18">
        <f t="shared" si="5"/>
        <v>4630000</v>
      </c>
      <c r="AO20" s="18">
        <f t="shared" si="6"/>
        <v>14200000</v>
      </c>
      <c r="AP20" s="18">
        <f t="shared" si="7"/>
        <v>7110000</v>
      </c>
      <c r="AQ20" s="18">
        <f t="shared" si="8"/>
        <v>38800000000000</v>
      </c>
      <c r="AR20" s="18">
        <f t="shared" si="9"/>
        <v>137000000</v>
      </c>
      <c r="AS20" s="18">
        <f t="shared" si="10"/>
        <v>80800</v>
      </c>
      <c r="AT20" s="24">
        <f t="shared" si="15"/>
        <v>474.6</v>
      </c>
      <c r="AU20" t="s">
        <v>146</v>
      </c>
    </row>
    <row r="21" spans="1:47" ht="16.5" thickTop="1" thickBot="1" x14ac:dyDescent="0.3">
      <c r="A21" s="9" t="str">
        <f t="shared" si="11"/>
        <v>356(406(</v>
      </c>
      <c r="B21" s="9" t="str">
        <f t="shared" si="12"/>
        <v>592</v>
      </c>
      <c r="C21" s="9" t="str">
        <f t="shared" si="13"/>
        <v>356(406(592))</v>
      </c>
      <c r="D21" s="9" t="str">
        <f t="shared" si="14"/>
        <v>UC356x406x592</v>
      </c>
      <c r="E21" s="6" t="s">
        <v>57</v>
      </c>
      <c r="F21" s="4" t="s">
        <v>67</v>
      </c>
      <c r="G21" s="4" t="s">
        <v>6</v>
      </c>
      <c r="H21" s="26">
        <v>592</v>
      </c>
      <c r="I21" s="26">
        <v>465</v>
      </c>
      <c r="J21" s="26">
        <v>421</v>
      </c>
      <c r="K21" s="26">
        <v>45</v>
      </c>
      <c r="L21" s="26">
        <v>72.3</v>
      </c>
      <c r="M21" s="26">
        <v>15</v>
      </c>
      <c r="N21" s="26">
        <v>290</v>
      </c>
      <c r="O21" s="26">
        <v>6.44</v>
      </c>
      <c r="P21" s="26">
        <v>2.39</v>
      </c>
      <c r="Q21" s="26">
        <v>25</v>
      </c>
      <c r="R21" s="26">
        <v>198</v>
      </c>
      <c r="S21" s="26">
        <v>88</v>
      </c>
      <c r="T21" s="26">
        <v>2.5</v>
      </c>
      <c r="U21" s="26">
        <v>4.22</v>
      </c>
      <c r="V21" s="26">
        <v>250000</v>
      </c>
      <c r="W21" s="26">
        <v>90200</v>
      </c>
      <c r="X21" s="26">
        <v>18.2</v>
      </c>
      <c r="Y21" s="26">
        <v>10.9</v>
      </c>
      <c r="Z21" s="26">
        <v>10800</v>
      </c>
      <c r="AA21" s="26">
        <v>4280</v>
      </c>
      <c r="AB21" s="26">
        <v>13100</v>
      </c>
      <c r="AC21" s="26">
        <v>6570</v>
      </c>
      <c r="AD21" s="26">
        <v>0.84299999999999997</v>
      </c>
      <c r="AE21" s="26">
        <v>5.72</v>
      </c>
      <c r="AF21" s="26">
        <v>34.700000000000003</v>
      </c>
      <c r="AG21" s="26">
        <v>11400</v>
      </c>
      <c r="AH21" s="26">
        <v>755</v>
      </c>
      <c r="AI21" s="18">
        <f t="shared" si="0"/>
        <v>2500000000</v>
      </c>
      <c r="AJ21" s="18">
        <f t="shared" si="1"/>
        <v>902000000</v>
      </c>
      <c r="AK21" s="18">
        <f t="shared" si="2"/>
        <v>182</v>
      </c>
      <c r="AL21" s="18">
        <f t="shared" si="3"/>
        <v>109</v>
      </c>
      <c r="AM21" s="18">
        <f t="shared" si="4"/>
        <v>10800000</v>
      </c>
      <c r="AN21" s="18">
        <f t="shared" si="5"/>
        <v>4280000</v>
      </c>
      <c r="AO21" s="18">
        <f t="shared" si="6"/>
        <v>13100000</v>
      </c>
      <c r="AP21" s="18">
        <f t="shared" si="7"/>
        <v>6570000</v>
      </c>
      <c r="AQ21" s="18">
        <f t="shared" si="8"/>
        <v>34700000000000.004</v>
      </c>
      <c r="AR21" s="18">
        <f t="shared" si="9"/>
        <v>114000000</v>
      </c>
      <c r="AS21" s="18">
        <f t="shared" si="10"/>
        <v>75500</v>
      </c>
      <c r="AT21" s="24">
        <f t="shared" si="15"/>
        <v>465</v>
      </c>
      <c r="AU21" t="s">
        <v>146</v>
      </c>
    </row>
    <row r="22" spans="1:47" ht="16.5" thickTop="1" thickBot="1" x14ac:dyDescent="0.3">
      <c r="A22" s="9" t="str">
        <f t="shared" si="11"/>
        <v>356(406(</v>
      </c>
      <c r="B22" s="9" t="str">
        <f t="shared" si="12"/>
        <v>551</v>
      </c>
      <c r="C22" s="9" t="str">
        <f t="shared" si="13"/>
        <v>356(406(551))</v>
      </c>
      <c r="D22" s="9" t="str">
        <f t="shared" si="14"/>
        <v>UC356x406x551</v>
      </c>
      <c r="E22" s="6" t="s">
        <v>57</v>
      </c>
      <c r="F22" s="4" t="s">
        <v>68</v>
      </c>
      <c r="G22" s="4" t="s">
        <v>6</v>
      </c>
      <c r="H22" s="26">
        <v>551</v>
      </c>
      <c r="I22" s="26">
        <v>455.6</v>
      </c>
      <c r="J22" s="26">
        <v>418.5</v>
      </c>
      <c r="K22" s="26">
        <v>42.1</v>
      </c>
      <c r="L22" s="26">
        <v>67.5</v>
      </c>
      <c r="M22" s="26">
        <v>15.2</v>
      </c>
      <c r="N22" s="26">
        <v>290.2</v>
      </c>
      <c r="O22" s="26">
        <v>6.89</v>
      </c>
      <c r="P22" s="26">
        <v>2.56</v>
      </c>
      <c r="Q22" s="26">
        <v>23</v>
      </c>
      <c r="R22" s="26">
        <v>200</v>
      </c>
      <c r="S22" s="26">
        <v>84</v>
      </c>
      <c r="T22" s="26">
        <v>2.48</v>
      </c>
      <c r="U22" s="26">
        <v>4.49</v>
      </c>
      <c r="V22" s="26">
        <v>227000</v>
      </c>
      <c r="W22" s="26">
        <v>82700</v>
      </c>
      <c r="X22" s="26">
        <v>18</v>
      </c>
      <c r="Y22" s="26">
        <v>10.9</v>
      </c>
      <c r="Z22" s="26">
        <v>9960</v>
      </c>
      <c r="AA22" s="26">
        <v>3950</v>
      </c>
      <c r="AB22" s="26">
        <v>12100</v>
      </c>
      <c r="AC22" s="26">
        <v>6060</v>
      </c>
      <c r="AD22" s="26">
        <v>0.84199999999999997</v>
      </c>
      <c r="AE22" s="26">
        <v>6.05</v>
      </c>
      <c r="AF22" s="26">
        <v>31.1</v>
      </c>
      <c r="AG22" s="26">
        <v>9240</v>
      </c>
      <c r="AH22" s="26">
        <v>702</v>
      </c>
      <c r="AI22" s="18">
        <f t="shared" si="0"/>
        <v>2270000000</v>
      </c>
      <c r="AJ22" s="18">
        <f t="shared" si="1"/>
        <v>827000000</v>
      </c>
      <c r="AK22" s="18">
        <f t="shared" si="2"/>
        <v>180</v>
      </c>
      <c r="AL22" s="18">
        <f t="shared" si="3"/>
        <v>109</v>
      </c>
      <c r="AM22" s="18">
        <f t="shared" si="4"/>
        <v>9960000</v>
      </c>
      <c r="AN22" s="18">
        <f t="shared" si="5"/>
        <v>3950000</v>
      </c>
      <c r="AO22" s="18">
        <f t="shared" si="6"/>
        <v>12100000</v>
      </c>
      <c r="AP22" s="18">
        <f t="shared" si="7"/>
        <v>6060000</v>
      </c>
      <c r="AQ22" s="18">
        <f t="shared" si="8"/>
        <v>31100000000000</v>
      </c>
      <c r="AR22" s="18">
        <f t="shared" si="9"/>
        <v>92400000</v>
      </c>
      <c r="AS22" s="18">
        <f t="shared" si="10"/>
        <v>70200</v>
      </c>
      <c r="AT22" s="24">
        <f t="shared" si="15"/>
        <v>455.6</v>
      </c>
      <c r="AU22" t="s">
        <v>146</v>
      </c>
    </row>
    <row r="23" spans="1:47" ht="16.5" thickTop="1" thickBot="1" x14ac:dyDescent="0.3">
      <c r="A23" s="9" t="str">
        <f t="shared" si="11"/>
        <v>356(406(</v>
      </c>
      <c r="B23" s="9" t="str">
        <f t="shared" si="12"/>
        <v>509</v>
      </c>
      <c r="C23" s="9" t="str">
        <f t="shared" si="13"/>
        <v>356(406(509))</v>
      </c>
      <c r="D23" s="9" t="str">
        <f t="shared" si="14"/>
        <v>UC356x406x509</v>
      </c>
      <c r="E23" s="6" t="s">
        <v>57</v>
      </c>
      <c r="F23" s="4" t="s">
        <v>69</v>
      </c>
      <c r="G23" s="4" t="s">
        <v>6</v>
      </c>
      <c r="H23" s="26">
        <v>509</v>
      </c>
      <c r="I23" s="26">
        <v>446</v>
      </c>
      <c r="J23" s="26">
        <v>416</v>
      </c>
      <c r="K23" s="26">
        <v>39.1</v>
      </c>
      <c r="L23" s="26">
        <v>62.7</v>
      </c>
      <c r="M23" s="26">
        <v>15</v>
      </c>
      <c r="N23" s="26">
        <v>290</v>
      </c>
      <c r="O23" s="26">
        <v>7.42</v>
      </c>
      <c r="P23" s="26">
        <v>2.77</v>
      </c>
      <c r="Q23" s="26">
        <v>22</v>
      </c>
      <c r="R23" s="26">
        <v>200</v>
      </c>
      <c r="S23" s="26">
        <v>78</v>
      </c>
      <c r="T23" s="26">
        <v>2.4500000000000002</v>
      </c>
      <c r="U23" s="26">
        <v>4.8099999999999996</v>
      </c>
      <c r="V23" s="26">
        <v>204000</v>
      </c>
      <c r="W23" s="26">
        <v>75400</v>
      </c>
      <c r="X23" s="26">
        <v>17.8</v>
      </c>
      <c r="Y23" s="26">
        <v>10.8</v>
      </c>
      <c r="Z23" s="26">
        <v>9170</v>
      </c>
      <c r="AA23" s="26">
        <v>3620</v>
      </c>
      <c r="AB23" s="26">
        <v>11000</v>
      </c>
      <c r="AC23" s="26">
        <v>5550</v>
      </c>
      <c r="AD23" s="26">
        <v>0.84</v>
      </c>
      <c r="AE23" s="26">
        <v>6.42</v>
      </c>
      <c r="AF23" s="26">
        <v>27.6</v>
      </c>
      <c r="AG23" s="26">
        <v>7390</v>
      </c>
      <c r="AH23" s="26">
        <v>649</v>
      </c>
      <c r="AI23" s="18">
        <f t="shared" si="0"/>
        <v>2040000000</v>
      </c>
      <c r="AJ23" s="18">
        <f t="shared" si="1"/>
        <v>754000000</v>
      </c>
      <c r="AK23" s="18">
        <f t="shared" si="2"/>
        <v>178</v>
      </c>
      <c r="AL23" s="18">
        <f t="shared" si="3"/>
        <v>108</v>
      </c>
      <c r="AM23" s="18">
        <f t="shared" si="4"/>
        <v>9170000</v>
      </c>
      <c r="AN23" s="18">
        <f t="shared" si="5"/>
        <v>3620000</v>
      </c>
      <c r="AO23" s="18">
        <f t="shared" si="6"/>
        <v>11000000</v>
      </c>
      <c r="AP23" s="18">
        <f t="shared" si="7"/>
        <v>5550000</v>
      </c>
      <c r="AQ23" s="18">
        <f t="shared" si="8"/>
        <v>27600000000000</v>
      </c>
      <c r="AR23" s="18">
        <f t="shared" si="9"/>
        <v>73900000</v>
      </c>
      <c r="AS23" s="18">
        <f t="shared" si="10"/>
        <v>64900</v>
      </c>
      <c r="AT23" s="24">
        <f t="shared" si="15"/>
        <v>446</v>
      </c>
      <c r="AU23" t="s">
        <v>146</v>
      </c>
    </row>
    <row r="24" spans="1:47" ht="16.5" thickTop="1" thickBot="1" x14ac:dyDescent="0.3">
      <c r="A24" s="9" t="str">
        <f t="shared" si="11"/>
        <v>356(406(</v>
      </c>
      <c r="B24" s="9" t="str">
        <f t="shared" si="12"/>
        <v>467</v>
      </c>
      <c r="C24" s="9" t="str">
        <f t="shared" si="13"/>
        <v>356(406(467))</v>
      </c>
      <c r="D24" s="9" t="str">
        <f t="shared" si="14"/>
        <v>UC356x406x467</v>
      </c>
      <c r="E24" s="6" t="s">
        <v>57</v>
      </c>
      <c r="F24" s="4" t="s">
        <v>70</v>
      </c>
      <c r="G24" s="4" t="s">
        <v>6</v>
      </c>
      <c r="H24" s="26">
        <v>467</v>
      </c>
      <c r="I24" s="26">
        <v>436.6</v>
      </c>
      <c r="J24" s="26">
        <v>412.2</v>
      </c>
      <c r="K24" s="26">
        <v>35.799999999999997</v>
      </c>
      <c r="L24" s="26">
        <v>58</v>
      </c>
      <c r="M24" s="26">
        <v>15.2</v>
      </c>
      <c r="N24" s="26">
        <v>290.2</v>
      </c>
      <c r="O24" s="26">
        <v>8.11</v>
      </c>
      <c r="P24" s="26">
        <v>2.98</v>
      </c>
      <c r="Q24" s="26">
        <v>20</v>
      </c>
      <c r="R24" s="26">
        <v>200</v>
      </c>
      <c r="S24" s="26">
        <v>74</v>
      </c>
      <c r="T24" s="26">
        <v>2.42</v>
      </c>
      <c r="U24" s="26">
        <v>5.18</v>
      </c>
      <c r="V24" s="26">
        <v>183000</v>
      </c>
      <c r="W24" s="26">
        <v>67800</v>
      </c>
      <c r="X24" s="26">
        <v>17.5</v>
      </c>
      <c r="Y24" s="26">
        <v>10.7</v>
      </c>
      <c r="Z24" s="26">
        <v>8380</v>
      </c>
      <c r="AA24" s="26">
        <v>3290</v>
      </c>
      <c r="AB24" s="26">
        <v>10000</v>
      </c>
      <c r="AC24" s="26">
        <v>5030</v>
      </c>
      <c r="AD24" s="26">
        <v>0.83899999999999997</v>
      </c>
      <c r="AE24" s="26">
        <v>6.85</v>
      </c>
      <c r="AF24" s="26">
        <v>24.3</v>
      </c>
      <c r="AG24" s="26">
        <v>5810</v>
      </c>
      <c r="AH24" s="26">
        <v>595</v>
      </c>
      <c r="AI24" s="18">
        <f t="shared" si="0"/>
        <v>1830000000</v>
      </c>
      <c r="AJ24" s="18">
        <f t="shared" si="1"/>
        <v>678000000</v>
      </c>
      <c r="AK24" s="18">
        <f t="shared" si="2"/>
        <v>175</v>
      </c>
      <c r="AL24" s="18">
        <f t="shared" si="3"/>
        <v>107</v>
      </c>
      <c r="AM24" s="18">
        <f t="shared" si="4"/>
        <v>8380000</v>
      </c>
      <c r="AN24" s="18">
        <f t="shared" si="5"/>
        <v>3290000</v>
      </c>
      <c r="AO24" s="18">
        <f t="shared" si="6"/>
        <v>10000000</v>
      </c>
      <c r="AP24" s="18">
        <f t="shared" si="7"/>
        <v>5030000</v>
      </c>
      <c r="AQ24" s="18">
        <f t="shared" si="8"/>
        <v>24300000000000</v>
      </c>
      <c r="AR24" s="18">
        <f t="shared" si="9"/>
        <v>58100000</v>
      </c>
      <c r="AS24" s="18">
        <f t="shared" si="10"/>
        <v>59500</v>
      </c>
      <c r="AT24" s="24">
        <f t="shared" si="15"/>
        <v>436.6</v>
      </c>
      <c r="AU24" t="s">
        <v>146</v>
      </c>
    </row>
    <row r="25" spans="1:47" ht="16.5" thickTop="1" thickBot="1" x14ac:dyDescent="0.3">
      <c r="A25" s="9" t="str">
        <f t="shared" si="11"/>
        <v>356(406(</v>
      </c>
      <c r="B25" s="9" t="str">
        <f t="shared" si="12"/>
        <v>393</v>
      </c>
      <c r="C25" s="9" t="str">
        <f t="shared" si="13"/>
        <v>356(406(393))</v>
      </c>
      <c r="D25" s="9" t="str">
        <f t="shared" si="14"/>
        <v>UC356x406x393</v>
      </c>
      <c r="E25" s="6" t="s">
        <v>57</v>
      </c>
      <c r="F25" s="4" t="s">
        <v>71</v>
      </c>
      <c r="G25" s="4" t="s">
        <v>6</v>
      </c>
      <c r="H25" s="26">
        <v>393</v>
      </c>
      <c r="I25" s="26">
        <v>419</v>
      </c>
      <c r="J25" s="26">
        <v>407</v>
      </c>
      <c r="K25" s="26">
        <v>30.6</v>
      </c>
      <c r="L25" s="26">
        <v>49.2</v>
      </c>
      <c r="M25" s="26">
        <v>15.2</v>
      </c>
      <c r="N25" s="26">
        <v>290.2</v>
      </c>
      <c r="O25" s="26">
        <v>9.48</v>
      </c>
      <c r="P25" s="26">
        <v>3.52</v>
      </c>
      <c r="Q25" s="26">
        <v>17</v>
      </c>
      <c r="R25" s="26">
        <v>200</v>
      </c>
      <c r="S25" s="26">
        <v>66</v>
      </c>
      <c r="T25" s="26">
        <v>2.38</v>
      </c>
      <c r="U25" s="26">
        <v>6.06</v>
      </c>
      <c r="V25" s="26">
        <v>147000</v>
      </c>
      <c r="W25" s="26">
        <v>55400</v>
      </c>
      <c r="X25" s="26">
        <v>17.100000000000001</v>
      </c>
      <c r="Y25" s="26">
        <v>10.5</v>
      </c>
      <c r="Z25" s="26">
        <v>7000</v>
      </c>
      <c r="AA25" s="26">
        <v>2720</v>
      </c>
      <c r="AB25" s="26">
        <v>8220</v>
      </c>
      <c r="AC25" s="26">
        <v>4150</v>
      </c>
      <c r="AD25" s="26">
        <v>0.83699999999999997</v>
      </c>
      <c r="AE25" s="26">
        <v>7.85</v>
      </c>
      <c r="AF25" s="26">
        <v>18.899999999999999</v>
      </c>
      <c r="AG25" s="26">
        <v>3550</v>
      </c>
      <c r="AH25" s="26">
        <v>501</v>
      </c>
      <c r="AI25" s="18">
        <f t="shared" si="0"/>
        <v>1470000000</v>
      </c>
      <c r="AJ25" s="18">
        <f t="shared" si="1"/>
        <v>554000000</v>
      </c>
      <c r="AK25" s="18">
        <f t="shared" si="2"/>
        <v>171</v>
      </c>
      <c r="AL25" s="18">
        <f t="shared" si="3"/>
        <v>105</v>
      </c>
      <c r="AM25" s="18">
        <f t="shared" si="4"/>
        <v>7000000</v>
      </c>
      <c r="AN25" s="18">
        <f t="shared" si="5"/>
        <v>2720000</v>
      </c>
      <c r="AO25" s="18">
        <f t="shared" si="6"/>
        <v>8220000</v>
      </c>
      <c r="AP25" s="18">
        <f t="shared" si="7"/>
        <v>4150000</v>
      </c>
      <c r="AQ25" s="18">
        <f t="shared" si="8"/>
        <v>18900000000000</v>
      </c>
      <c r="AR25" s="18">
        <f t="shared" si="9"/>
        <v>35500000</v>
      </c>
      <c r="AS25" s="18">
        <f t="shared" si="10"/>
        <v>50100</v>
      </c>
      <c r="AT25" s="24">
        <f t="shared" si="15"/>
        <v>419</v>
      </c>
      <c r="AU25" t="s">
        <v>146</v>
      </c>
    </row>
    <row r="26" spans="1:47" ht="16.5" thickTop="1" thickBot="1" x14ac:dyDescent="0.3">
      <c r="A26" s="9" t="str">
        <f t="shared" si="11"/>
        <v>356(406(</v>
      </c>
      <c r="B26" s="9" t="str">
        <f t="shared" si="12"/>
        <v>340</v>
      </c>
      <c r="C26" s="9" t="str">
        <f t="shared" si="13"/>
        <v>356(406(340))</v>
      </c>
      <c r="D26" s="9" t="str">
        <f t="shared" si="14"/>
        <v>UC356x406x340</v>
      </c>
      <c r="E26" s="6" t="s">
        <v>57</v>
      </c>
      <c r="F26" s="4" t="s">
        <v>72</v>
      </c>
      <c r="G26" s="4" t="s">
        <v>6</v>
      </c>
      <c r="H26" s="26">
        <v>339.9</v>
      </c>
      <c r="I26" s="26">
        <v>406.4</v>
      </c>
      <c r="J26" s="26">
        <v>403</v>
      </c>
      <c r="K26" s="26">
        <v>26.6</v>
      </c>
      <c r="L26" s="26">
        <v>42.9</v>
      </c>
      <c r="M26" s="26">
        <v>15.2</v>
      </c>
      <c r="N26" s="26">
        <v>290.2</v>
      </c>
      <c r="O26" s="26">
        <v>10.9</v>
      </c>
      <c r="P26" s="26">
        <v>4.03</v>
      </c>
      <c r="Q26" s="26">
        <v>15</v>
      </c>
      <c r="R26" s="26">
        <v>200</v>
      </c>
      <c r="S26" s="26">
        <v>60</v>
      </c>
      <c r="T26" s="26">
        <v>2.35</v>
      </c>
      <c r="U26" s="26">
        <v>6.91</v>
      </c>
      <c r="V26" s="26">
        <v>123000</v>
      </c>
      <c r="W26" s="26">
        <v>46900</v>
      </c>
      <c r="X26" s="26">
        <v>16.8</v>
      </c>
      <c r="Y26" s="26">
        <v>10.4</v>
      </c>
      <c r="Z26" s="26">
        <v>6030</v>
      </c>
      <c r="AA26" s="26">
        <v>2330</v>
      </c>
      <c r="AB26" s="26">
        <v>7000</v>
      </c>
      <c r="AC26" s="26">
        <v>3540</v>
      </c>
      <c r="AD26" s="26">
        <v>0.83599999999999997</v>
      </c>
      <c r="AE26" s="26">
        <v>8.85</v>
      </c>
      <c r="AF26" s="26">
        <v>15.5</v>
      </c>
      <c r="AG26" s="26">
        <v>2340</v>
      </c>
      <c r="AH26" s="26">
        <v>433</v>
      </c>
      <c r="AI26" s="18">
        <f t="shared" si="0"/>
        <v>1230000000</v>
      </c>
      <c r="AJ26" s="18">
        <f t="shared" si="1"/>
        <v>469000000</v>
      </c>
      <c r="AK26" s="18">
        <f t="shared" si="2"/>
        <v>168</v>
      </c>
      <c r="AL26" s="18">
        <f t="shared" si="3"/>
        <v>104</v>
      </c>
      <c r="AM26" s="18">
        <f t="shared" si="4"/>
        <v>6030000</v>
      </c>
      <c r="AN26" s="18">
        <f t="shared" si="5"/>
        <v>2330000</v>
      </c>
      <c r="AO26" s="18">
        <f t="shared" si="6"/>
        <v>7000000</v>
      </c>
      <c r="AP26" s="18">
        <f t="shared" si="7"/>
        <v>3540000</v>
      </c>
      <c r="AQ26" s="18">
        <f t="shared" si="8"/>
        <v>15500000000000</v>
      </c>
      <c r="AR26" s="18">
        <f t="shared" si="9"/>
        <v>23400000</v>
      </c>
      <c r="AS26" s="18">
        <f t="shared" si="10"/>
        <v>43300</v>
      </c>
      <c r="AT26" s="24">
        <f t="shared" si="15"/>
        <v>406.4</v>
      </c>
      <c r="AU26" t="s">
        <v>146</v>
      </c>
    </row>
    <row r="27" spans="1:47" ht="16.5" thickTop="1" thickBot="1" x14ac:dyDescent="0.3">
      <c r="A27" s="9" t="str">
        <f t="shared" si="11"/>
        <v>356(406(</v>
      </c>
      <c r="B27" s="9" t="str">
        <f t="shared" si="12"/>
        <v>287</v>
      </c>
      <c r="C27" s="9" t="str">
        <f t="shared" si="13"/>
        <v>356(406(287))</v>
      </c>
      <c r="D27" s="9" t="str">
        <f t="shared" si="14"/>
        <v>UC356x406x287</v>
      </c>
      <c r="E27" s="6" t="s">
        <v>57</v>
      </c>
      <c r="F27" s="4" t="s">
        <v>73</v>
      </c>
      <c r="G27" s="4" t="s">
        <v>6</v>
      </c>
      <c r="H27" s="26">
        <v>287.10000000000002</v>
      </c>
      <c r="I27" s="26">
        <v>393.6</v>
      </c>
      <c r="J27" s="26">
        <v>399</v>
      </c>
      <c r="K27" s="26">
        <v>22.6</v>
      </c>
      <c r="L27" s="26">
        <v>36.5</v>
      </c>
      <c r="M27" s="26">
        <v>15.2</v>
      </c>
      <c r="N27" s="26">
        <v>290.2</v>
      </c>
      <c r="O27" s="26">
        <v>12.8</v>
      </c>
      <c r="P27" s="26">
        <v>4.74</v>
      </c>
      <c r="Q27" s="26">
        <v>13</v>
      </c>
      <c r="R27" s="26">
        <v>200</v>
      </c>
      <c r="S27" s="26">
        <v>52</v>
      </c>
      <c r="T27" s="26">
        <v>2.31</v>
      </c>
      <c r="U27" s="26">
        <v>8.0500000000000007</v>
      </c>
      <c r="V27" s="26">
        <v>99900</v>
      </c>
      <c r="W27" s="26">
        <v>38700</v>
      </c>
      <c r="X27" s="26">
        <v>16.5</v>
      </c>
      <c r="Y27" s="26">
        <v>10.3</v>
      </c>
      <c r="Z27" s="26">
        <v>5070</v>
      </c>
      <c r="AA27" s="26">
        <v>1940</v>
      </c>
      <c r="AB27" s="26">
        <v>5810</v>
      </c>
      <c r="AC27" s="26">
        <v>2950</v>
      </c>
      <c r="AD27" s="26">
        <v>0.83499999999999996</v>
      </c>
      <c r="AE27" s="26">
        <v>10.199999999999999</v>
      </c>
      <c r="AF27" s="26">
        <v>12.3</v>
      </c>
      <c r="AG27" s="26">
        <v>1440</v>
      </c>
      <c r="AH27" s="26">
        <v>366</v>
      </c>
      <c r="AI27" s="18">
        <f t="shared" si="0"/>
        <v>999000000</v>
      </c>
      <c r="AJ27" s="18">
        <f t="shared" si="1"/>
        <v>387000000</v>
      </c>
      <c r="AK27" s="18">
        <f t="shared" si="2"/>
        <v>165</v>
      </c>
      <c r="AL27" s="18">
        <f t="shared" si="3"/>
        <v>103</v>
      </c>
      <c r="AM27" s="18">
        <f t="shared" si="4"/>
        <v>5070000</v>
      </c>
      <c r="AN27" s="18">
        <f t="shared" si="5"/>
        <v>1940000</v>
      </c>
      <c r="AO27" s="18">
        <f t="shared" si="6"/>
        <v>5810000</v>
      </c>
      <c r="AP27" s="18">
        <f t="shared" si="7"/>
        <v>2950000</v>
      </c>
      <c r="AQ27" s="18">
        <f t="shared" si="8"/>
        <v>12300000000000</v>
      </c>
      <c r="AR27" s="18">
        <f t="shared" si="9"/>
        <v>14400000</v>
      </c>
      <c r="AS27" s="18">
        <f t="shared" si="10"/>
        <v>36600</v>
      </c>
      <c r="AT27" s="24">
        <f t="shared" si="15"/>
        <v>399</v>
      </c>
      <c r="AU27" t="s">
        <v>146</v>
      </c>
    </row>
    <row r="28" spans="1:47" ht="15.75" thickTop="1" x14ac:dyDescent="0.25">
      <c r="A28" s="9" t="str">
        <f t="shared" si="11"/>
        <v>356(406(</v>
      </c>
      <c r="B28" s="9" t="str">
        <f t="shared" si="12"/>
        <v>235</v>
      </c>
      <c r="C28" s="9" t="str">
        <f t="shared" si="13"/>
        <v>356(406(235))</v>
      </c>
      <c r="D28" s="9" t="str">
        <f t="shared" si="14"/>
        <v>UC356x406x235</v>
      </c>
      <c r="E28" s="6" t="s">
        <v>57</v>
      </c>
      <c r="F28" s="4" t="s">
        <v>74</v>
      </c>
      <c r="G28" s="4" t="s">
        <v>6</v>
      </c>
      <c r="H28" s="26">
        <v>235.1</v>
      </c>
      <c r="I28" s="26">
        <v>381</v>
      </c>
      <c r="J28" s="26">
        <v>394.8</v>
      </c>
      <c r="K28" s="26">
        <v>18.399999999999999</v>
      </c>
      <c r="L28" s="26">
        <v>30.2</v>
      </c>
      <c r="M28" s="26">
        <v>15.2</v>
      </c>
      <c r="N28" s="26">
        <v>290.2</v>
      </c>
      <c r="O28" s="26">
        <v>15.8</v>
      </c>
      <c r="P28" s="26">
        <v>5.73</v>
      </c>
      <c r="Q28" s="26">
        <v>11</v>
      </c>
      <c r="R28" s="26">
        <v>200</v>
      </c>
      <c r="S28" s="26">
        <v>46</v>
      </c>
      <c r="T28" s="26">
        <v>2.2799999999999998</v>
      </c>
      <c r="U28" s="26">
        <v>9.6999999999999993</v>
      </c>
      <c r="V28" s="26">
        <v>79100</v>
      </c>
      <c r="W28" s="26">
        <v>31000</v>
      </c>
      <c r="X28" s="26">
        <v>16.3</v>
      </c>
      <c r="Y28" s="26">
        <v>10.199999999999999</v>
      </c>
      <c r="Z28" s="26">
        <v>4150</v>
      </c>
      <c r="AA28" s="26">
        <v>1570</v>
      </c>
      <c r="AB28" s="26">
        <v>4690</v>
      </c>
      <c r="AC28" s="26">
        <v>2380</v>
      </c>
      <c r="AD28" s="26">
        <v>0.83499999999999996</v>
      </c>
      <c r="AE28" s="26">
        <v>12</v>
      </c>
      <c r="AF28" s="26">
        <v>9.5399999999999991</v>
      </c>
      <c r="AG28" s="26">
        <v>812</v>
      </c>
      <c r="AH28" s="26">
        <v>299</v>
      </c>
      <c r="AI28" s="18">
        <f t="shared" si="0"/>
        <v>791000000</v>
      </c>
      <c r="AJ28" s="18">
        <f t="shared" si="1"/>
        <v>310000000</v>
      </c>
      <c r="AK28" s="18">
        <f t="shared" si="2"/>
        <v>163</v>
      </c>
      <c r="AL28" s="18">
        <f t="shared" si="3"/>
        <v>102</v>
      </c>
      <c r="AM28" s="18">
        <f t="shared" si="4"/>
        <v>4150000</v>
      </c>
      <c r="AN28" s="18">
        <f t="shared" si="5"/>
        <v>1570000</v>
      </c>
      <c r="AO28" s="18">
        <f t="shared" si="6"/>
        <v>4690000</v>
      </c>
      <c r="AP28" s="18">
        <f t="shared" si="7"/>
        <v>2380000</v>
      </c>
      <c r="AQ28" s="18">
        <f t="shared" si="8"/>
        <v>9540000000000</v>
      </c>
      <c r="AR28" s="18">
        <f t="shared" si="9"/>
        <v>8120000</v>
      </c>
      <c r="AS28" s="18">
        <f t="shared" si="10"/>
        <v>29900</v>
      </c>
      <c r="AT28" s="24">
        <f t="shared" si="15"/>
        <v>394.8</v>
      </c>
      <c r="AU28" t="s">
        <v>146</v>
      </c>
    </row>
    <row r="29" spans="1:47" x14ac:dyDescent="0.25">
      <c r="A29" s="9" t="str">
        <f>"356(368("</f>
        <v>356(368(</v>
      </c>
      <c r="B29" s="9" t="str">
        <f t="shared" si="12"/>
        <v>202</v>
      </c>
      <c r="C29" s="9" t="str">
        <f t="shared" si="13"/>
        <v>356(368(202))</v>
      </c>
      <c r="D29" s="9" t="str">
        <f t="shared" si="14"/>
        <v>UC356x368x202</v>
      </c>
      <c r="E29" s="7" t="s">
        <v>75</v>
      </c>
      <c r="F29" s="7" t="s">
        <v>76</v>
      </c>
      <c r="G29" s="7" t="s">
        <v>6</v>
      </c>
      <c r="H29" s="27">
        <v>201.9</v>
      </c>
      <c r="I29" s="27">
        <v>374.6</v>
      </c>
      <c r="J29" s="27">
        <v>374.7</v>
      </c>
      <c r="K29" s="27">
        <v>16.5</v>
      </c>
      <c r="L29" s="27">
        <v>27</v>
      </c>
      <c r="M29" s="27">
        <v>15.2</v>
      </c>
      <c r="N29" s="27">
        <v>290.2</v>
      </c>
      <c r="O29" s="27">
        <v>17.600000000000001</v>
      </c>
      <c r="P29" s="27">
        <v>6.07</v>
      </c>
      <c r="Q29" s="27">
        <v>10</v>
      </c>
      <c r="R29" s="27">
        <v>190</v>
      </c>
      <c r="S29" s="27">
        <v>44</v>
      </c>
      <c r="T29" s="27">
        <v>2.19</v>
      </c>
      <c r="U29" s="27">
        <v>10.8</v>
      </c>
      <c r="V29" s="27">
        <v>66300</v>
      </c>
      <c r="W29" s="27">
        <v>23700</v>
      </c>
      <c r="X29" s="27">
        <v>16.100000000000001</v>
      </c>
      <c r="Y29" s="27">
        <v>9.6</v>
      </c>
      <c r="Z29" s="27">
        <v>3540</v>
      </c>
      <c r="AA29" s="27">
        <v>1260</v>
      </c>
      <c r="AB29" s="27">
        <v>3970</v>
      </c>
      <c r="AC29" s="27">
        <v>1920</v>
      </c>
      <c r="AD29" s="27">
        <v>0.84399999999999997</v>
      </c>
      <c r="AE29" s="27">
        <v>13.3</v>
      </c>
      <c r="AF29" s="27">
        <v>7.16</v>
      </c>
      <c r="AG29" s="27">
        <v>558</v>
      </c>
      <c r="AH29" s="27">
        <v>257</v>
      </c>
      <c r="AI29" s="18">
        <f t="shared" si="0"/>
        <v>663000000</v>
      </c>
      <c r="AJ29" s="18">
        <f t="shared" si="1"/>
        <v>237000000</v>
      </c>
      <c r="AK29" s="18">
        <f t="shared" si="2"/>
        <v>161</v>
      </c>
      <c r="AL29" s="18">
        <f t="shared" si="3"/>
        <v>96</v>
      </c>
      <c r="AM29" s="18">
        <f t="shared" si="4"/>
        <v>3540000</v>
      </c>
      <c r="AN29" s="18">
        <f t="shared" si="5"/>
        <v>1260000</v>
      </c>
      <c r="AO29" s="18">
        <f t="shared" si="6"/>
        <v>3970000</v>
      </c>
      <c r="AP29" s="18">
        <f t="shared" si="7"/>
        <v>1920000</v>
      </c>
      <c r="AQ29" s="18">
        <f t="shared" si="8"/>
        <v>7160000000000</v>
      </c>
      <c r="AR29" s="18">
        <f t="shared" si="9"/>
        <v>5580000</v>
      </c>
      <c r="AS29" s="18">
        <f t="shared" si="10"/>
        <v>25700</v>
      </c>
      <c r="AT29" s="24">
        <f t="shared" si="15"/>
        <v>374.7</v>
      </c>
      <c r="AU29" t="s">
        <v>146</v>
      </c>
    </row>
    <row r="30" spans="1:47" x14ac:dyDescent="0.25">
      <c r="A30" s="9" t="str">
        <f t="shared" ref="A30:A32" si="16">"356(368("</f>
        <v>356(368(</v>
      </c>
      <c r="B30" s="9" t="str">
        <f t="shared" si="12"/>
        <v>177</v>
      </c>
      <c r="C30" s="9" t="str">
        <f t="shared" si="13"/>
        <v>356(368(177))</v>
      </c>
      <c r="D30" s="9" t="str">
        <f t="shared" si="14"/>
        <v>UC356x368x177</v>
      </c>
      <c r="E30" s="7" t="s">
        <v>75</v>
      </c>
      <c r="F30" s="4" t="s">
        <v>77</v>
      </c>
      <c r="G30" s="4" t="s">
        <v>6</v>
      </c>
      <c r="H30" s="26">
        <v>177</v>
      </c>
      <c r="I30" s="26">
        <v>368.2</v>
      </c>
      <c r="J30" s="26">
        <v>372.6</v>
      </c>
      <c r="K30" s="26">
        <v>14.4</v>
      </c>
      <c r="L30" s="26">
        <v>23.8</v>
      </c>
      <c r="M30" s="26">
        <v>15.2</v>
      </c>
      <c r="N30" s="26">
        <v>290.2</v>
      </c>
      <c r="O30" s="26">
        <v>20.2</v>
      </c>
      <c r="P30" s="26">
        <v>6.89</v>
      </c>
      <c r="Q30" s="26">
        <v>9</v>
      </c>
      <c r="R30" s="26">
        <v>190</v>
      </c>
      <c r="S30" s="26">
        <v>40</v>
      </c>
      <c r="T30" s="26">
        <v>2.17</v>
      </c>
      <c r="U30" s="26">
        <v>12.3</v>
      </c>
      <c r="V30" s="26">
        <v>57100</v>
      </c>
      <c r="W30" s="26">
        <v>20500</v>
      </c>
      <c r="X30" s="26">
        <v>15.9</v>
      </c>
      <c r="Y30" s="26">
        <v>9.5399999999999991</v>
      </c>
      <c r="Z30" s="26">
        <v>3100</v>
      </c>
      <c r="AA30" s="26">
        <v>1100</v>
      </c>
      <c r="AB30" s="26">
        <v>3460</v>
      </c>
      <c r="AC30" s="26">
        <v>1670</v>
      </c>
      <c r="AD30" s="26">
        <v>0.84299999999999997</v>
      </c>
      <c r="AE30" s="26">
        <v>15</v>
      </c>
      <c r="AF30" s="26">
        <v>6.09</v>
      </c>
      <c r="AG30" s="26">
        <v>381</v>
      </c>
      <c r="AH30" s="26">
        <v>226</v>
      </c>
      <c r="AI30" s="18">
        <f t="shared" si="0"/>
        <v>571000000</v>
      </c>
      <c r="AJ30" s="18">
        <f t="shared" si="1"/>
        <v>205000000</v>
      </c>
      <c r="AK30" s="18">
        <f t="shared" si="2"/>
        <v>159</v>
      </c>
      <c r="AL30" s="18">
        <f t="shared" si="3"/>
        <v>95.399999999999991</v>
      </c>
      <c r="AM30" s="18">
        <f t="shared" si="4"/>
        <v>3100000</v>
      </c>
      <c r="AN30" s="18">
        <f t="shared" si="5"/>
        <v>1100000</v>
      </c>
      <c r="AO30" s="18">
        <f t="shared" si="6"/>
        <v>3460000</v>
      </c>
      <c r="AP30" s="18">
        <f t="shared" si="7"/>
        <v>1670000</v>
      </c>
      <c r="AQ30" s="18">
        <f t="shared" si="8"/>
        <v>6090000000000</v>
      </c>
      <c r="AR30" s="18">
        <f t="shared" si="9"/>
        <v>3810000</v>
      </c>
      <c r="AS30" s="18">
        <f t="shared" si="10"/>
        <v>22600</v>
      </c>
      <c r="AT30" s="24">
        <f t="shared" si="15"/>
        <v>372.6</v>
      </c>
      <c r="AU30" t="s">
        <v>146</v>
      </c>
    </row>
    <row r="31" spans="1:47" x14ac:dyDescent="0.25">
      <c r="A31" s="9" t="str">
        <f t="shared" si="16"/>
        <v>356(368(</v>
      </c>
      <c r="B31" s="9" t="str">
        <f t="shared" si="12"/>
        <v>153</v>
      </c>
      <c r="C31" s="9" t="str">
        <f t="shared" si="13"/>
        <v>356(368(153))</v>
      </c>
      <c r="D31" s="9" t="str">
        <f t="shared" si="14"/>
        <v>UC356x368x153</v>
      </c>
      <c r="E31" s="7" t="s">
        <v>75</v>
      </c>
      <c r="F31" s="4" t="s">
        <v>78</v>
      </c>
      <c r="G31" s="4" t="s">
        <v>6</v>
      </c>
      <c r="H31" s="26">
        <v>152.9</v>
      </c>
      <c r="I31" s="26">
        <v>362</v>
      </c>
      <c r="J31" s="26">
        <v>370.5</v>
      </c>
      <c r="K31" s="26">
        <v>12.3</v>
      </c>
      <c r="L31" s="26">
        <v>20.7</v>
      </c>
      <c r="M31" s="26">
        <v>15.2</v>
      </c>
      <c r="N31" s="26">
        <v>290.2</v>
      </c>
      <c r="O31" s="26">
        <v>23.6</v>
      </c>
      <c r="P31" s="26">
        <v>7.92</v>
      </c>
      <c r="Q31" s="26">
        <v>8</v>
      </c>
      <c r="R31" s="26">
        <v>190</v>
      </c>
      <c r="S31" s="26">
        <v>36</v>
      </c>
      <c r="T31" s="26">
        <v>2.16</v>
      </c>
      <c r="U31" s="26">
        <v>14.1</v>
      </c>
      <c r="V31" s="26">
        <v>48600</v>
      </c>
      <c r="W31" s="26">
        <v>17600</v>
      </c>
      <c r="X31" s="26">
        <v>15.8</v>
      </c>
      <c r="Y31" s="26">
        <v>9.49</v>
      </c>
      <c r="Z31" s="26">
        <v>2680</v>
      </c>
      <c r="AA31" s="26">
        <v>948</v>
      </c>
      <c r="AB31" s="26">
        <v>2960</v>
      </c>
      <c r="AC31" s="26">
        <v>1430</v>
      </c>
      <c r="AD31" s="26">
        <v>0.84299999999999997</v>
      </c>
      <c r="AE31" s="26">
        <v>17</v>
      </c>
      <c r="AF31" s="26">
        <v>5.1100000000000003</v>
      </c>
      <c r="AG31" s="26">
        <v>251</v>
      </c>
      <c r="AH31" s="26">
        <v>195</v>
      </c>
      <c r="AI31" s="18">
        <f t="shared" si="0"/>
        <v>486000000</v>
      </c>
      <c r="AJ31" s="18">
        <f t="shared" si="1"/>
        <v>176000000</v>
      </c>
      <c r="AK31" s="18">
        <f t="shared" si="2"/>
        <v>158</v>
      </c>
      <c r="AL31" s="18">
        <f t="shared" si="3"/>
        <v>94.9</v>
      </c>
      <c r="AM31" s="18">
        <f t="shared" si="4"/>
        <v>2680000</v>
      </c>
      <c r="AN31" s="18">
        <f t="shared" si="5"/>
        <v>948000</v>
      </c>
      <c r="AO31" s="18">
        <f t="shared" si="6"/>
        <v>2960000</v>
      </c>
      <c r="AP31" s="18">
        <f t="shared" si="7"/>
        <v>1430000</v>
      </c>
      <c r="AQ31" s="18">
        <f t="shared" si="8"/>
        <v>5110000000000</v>
      </c>
      <c r="AR31" s="18">
        <f t="shared" si="9"/>
        <v>2510000</v>
      </c>
      <c r="AS31" s="18">
        <f t="shared" si="10"/>
        <v>19500</v>
      </c>
      <c r="AT31" s="24">
        <f t="shared" si="15"/>
        <v>370.5</v>
      </c>
      <c r="AU31" t="s">
        <v>146</v>
      </c>
    </row>
    <row r="32" spans="1:47" x14ac:dyDescent="0.25">
      <c r="A32" s="9" t="str">
        <f t="shared" si="16"/>
        <v>356(368(</v>
      </c>
      <c r="B32" s="9" t="str">
        <f t="shared" si="12"/>
        <v>129</v>
      </c>
      <c r="C32" s="9" t="str">
        <f t="shared" si="13"/>
        <v>356(368(129))</v>
      </c>
      <c r="D32" s="9" t="str">
        <f t="shared" si="14"/>
        <v>UC356x368x129</v>
      </c>
      <c r="E32" s="7" t="s">
        <v>75</v>
      </c>
      <c r="F32" s="4" t="s">
        <v>79</v>
      </c>
      <c r="G32" s="4" t="s">
        <v>6</v>
      </c>
      <c r="H32" s="26">
        <v>129</v>
      </c>
      <c r="I32" s="26">
        <v>355.6</v>
      </c>
      <c r="J32" s="26">
        <v>368.6</v>
      </c>
      <c r="K32" s="26">
        <v>10.4</v>
      </c>
      <c r="L32" s="26">
        <v>17.5</v>
      </c>
      <c r="M32" s="26">
        <v>15.2</v>
      </c>
      <c r="N32" s="26">
        <v>290.2</v>
      </c>
      <c r="O32" s="26">
        <v>27.9</v>
      </c>
      <c r="P32" s="26">
        <v>9.3699999999999992</v>
      </c>
      <c r="Q32" s="26">
        <v>7</v>
      </c>
      <c r="R32" s="26">
        <v>190</v>
      </c>
      <c r="S32" s="26">
        <v>34</v>
      </c>
      <c r="T32" s="26">
        <v>2.14</v>
      </c>
      <c r="U32" s="26">
        <v>16.600000000000001</v>
      </c>
      <c r="V32" s="26">
        <v>40200</v>
      </c>
      <c r="W32" s="26">
        <v>14600</v>
      </c>
      <c r="X32" s="26">
        <v>15.6</v>
      </c>
      <c r="Y32" s="26">
        <v>9.43</v>
      </c>
      <c r="Z32" s="26">
        <v>2260</v>
      </c>
      <c r="AA32" s="26">
        <v>793</v>
      </c>
      <c r="AB32" s="26">
        <v>2480</v>
      </c>
      <c r="AC32" s="26">
        <v>1200</v>
      </c>
      <c r="AD32" s="26">
        <v>0.84499999999999997</v>
      </c>
      <c r="AE32" s="26">
        <v>19.8</v>
      </c>
      <c r="AF32" s="26">
        <v>4.18</v>
      </c>
      <c r="AG32" s="26">
        <v>153</v>
      </c>
      <c r="AH32" s="26">
        <v>164</v>
      </c>
      <c r="AI32" s="18">
        <f t="shared" si="0"/>
        <v>402000000</v>
      </c>
      <c r="AJ32" s="18">
        <f t="shared" si="1"/>
        <v>146000000</v>
      </c>
      <c r="AK32" s="18">
        <f t="shared" si="2"/>
        <v>156</v>
      </c>
      <c r="AL32" s="18">
        <f t="shared" si="3"/>
        <v>94.3</v>
      </c>
      <c r="AM32" s="18">
        <f t="shared" si="4"/>
        <v>2260000</v>
      </c>
      <c r="AN32" s="18">
        <f t="shared" si="5"/>
        <v>793000</v>
      </c>
      <c r="AO32" s="18">
        <f t="shared" si="6"/>
        <v>2480000</v>
      </c>
      <c r="AP32" s="18">
        <f t="shared" si="7"/>
        <v>1200000</v>
      </c>
      <c r="AQ32" s="18">
        <f t="shared" si="8"/>
        <v>4179999999999.9995</v>
      </c>
      <c r="AR32" s="18">
        <f t="shared" si="9"/>
        <v>1530000</v>
      </c>
      <c r="AS32" s="18">
        <f t="shared" si="10"/>
        <v>16400</v>
      </c>
      <c r="AT32" s="24">
        <f t="shared" si="15"/>
        <v>368.6</v>
      </c>
      <c r="AU32" t="s">
        <v>146</v>
      </c>
    </row>
    <row r="33" spans="1:47" x14ac:dyDescent="0.25">
      <c r="A33" s="9" t="str">
        <f>"305(305("</f>
        <v>305(305(</v>
      </c>
      <c r="B33" s="9" t="str">
        <f t="shared" si="12"/>
        <v>283</v>
      </c>
      <c r="C33" s="9" t="str">
        <f t="shared" si="13"/>
        <v>305(305(283))</v>
      </c>
      <c r="D33" s="9" t="str">
        <f t="shared" si="14"/>
        <v>UC305x305x283</v>
      </c>
      <c r="E33" s="7" t="s">
        <v>80</v>
      </c>
      <c r="F33" s="7" t="s">
        <v>81</v>
      </c>
      <c r="G33" s="7" t="s">
        <v>6</v>
      </c>
      <c r="H33" s="27">
        <v>282.89999999999998</v>
      </c>
      <c r="I33" s="27">
        <v>365.3</v>
      </c>
      <c r="J33" s="27">
        <v>322.2</v>
      </c>
      <c r="K33" s="27">
        <v>26.8</v>
      </c>
      <c r="L33" s="27">
        <v>44.1</v>
      </c>
      <c r="M33" s="27">
        <v>15.2</v>
      </c>
      <c r="N33" s="27">
        <v>246.7</v>
      </c>
      <c r="O33" s="27">
        <v>9.2100000000000009</v>
      </c>
      <c r="P33" s="27">
        <v>3</v>
      </c>
      <c r="Q33" s="27">
        <v>15</v>
      </c>
      <c r="R33" s="27">
        <v>158</v>
      </c>
      <c r="S33" s="27">
        <v>60</v>
      </c>
      <c r="T33" s="27">
        <v>1.94</v>
      </c>
      <c r="U33" s="27">
        <v>6.86</v>
      </c>
      <c r="V33" s="27">
        <v>78900</v>
      </c>
      <c r="W33" s="27">
        <v>24600</v>
      </c>
      <c r="X33" s="27">
        <v>14.8</v>
      </c>
      <c r="Y33" s="27">
        <v>8.27</v>
      </c>
      <c r="Z33" s="27">
        <v>4320</v>
      </c>
      <c r="AA33" s="27">
        <v>1530</v>
      </c>
      <c r="AB33" s="27">
        <v>5110</v>
      </c>
      <c r="AC33" s="27">
        <v>2340</v>
      </c>
      <c r="AD33" s="27">
        <v>0.85599999999999998</v>
      </c>
      <c r="AE33" s="27">
        <v>7.65</v>
      </c>
      <c r="AF33" s="27">
        <v>6.35</v>
      </c>
      <c r="AG33" s="27">
        <v>2030</v>
      </c>
      <c r="AH33" s="27">
        <v>360</v>
      </c>
      <c r="AI33" s="18">
        <f t="shared" si="0"/>
        <v>789000000</v>
      </c>
      <c r="AJ33" s="18">
        <f t="shared" si="1"/>
        <v>246000000</v>
      </c>
      <c r="AK33" s="18">
        <f t="shared" si="2"/>
        <v>148</v>
      </c>
      <c r="AL33" s="18">
        <f t="shared" si="3"/>
        <v>82.699999999999989</v>
      </c>
      <c r="AM33" s="18">
        <f t="shared" si="4"/>
        <v>4320000</v>
      </c>
      <c r="AN33" s="18">
        <f t="shared" si="5"/>
        <v>1530000</v>
      </c>
      <c r="AO33" s="18">
        <f t="shared" si="6"/>
        <v>5110000</v>
      </c>
      <c r="AP33" s="18">
        <f t="shared" si="7"/>
        <v>2340000</v>
      </c>
      <c r="AQ33" s="18">
        <f t="shared" si="8"/>
        <v>6350000000000</v>
      </c>
      <c r="AR33" s="18">
        <f t="shared" si="9"/>
        <v>20300000</v>
      </c>
      <c r="AS33" s="18">
        <f t="shared" si="10"/>
        <v>36000</v>
      </c>
      <c r="AT33" s="24">
        <f t="shared" si="15"/>
        <v>365.3</v>
      </c>
      <c r="AU33" t="s">
        <v>146</v>
      </c>
    </row>
    <row r="34" spans="1:47" x14ac:dyDescent="0.25">
      <c r="A34" s="9" t="str">
        <f t="shared" ref="A34:A39" si="17">"305(305("</f>
        <v>305(305(</v>
      </c>
      <c r="B34" s="9" t="str">
        <f t="shared" si="12"/>
        <v>240</v>
      </c>
      <c r="C34" s="9" t="str">
        <f t="shared" si="13"/>
        <v>305(305(240))</v>
      </c>
      <c r="D34" s="9" t="str">
        <f t="shared" si="14"/>
        <v>UC305x305x240</v>
      </c>
      <c r="E34" s="7" t="s">
        <v>80</v>
      </c>
      <c r="F34" s="4" t="s">
        <v>82</v>
      </c>
      <c r="G34" s="4" t="s">
        <v>6</v>
      </c>
      <c r="H34" s="26">
        <v>240</v>
      </c>
      <c r="I34" s="26">
        <v>352.5</v>
      </c>
      <c r="J34" s="26">
        <v>318.39999999999998</v>
      </c>
      <c r="K34" s="26">
        <v>23</v>
      </c>
      <c r="L34" s="26">
        <v>37.700000000000003</v>
      </c>
      <c r="M34" s="26">
        <v>15.2</v>
      </c>
      <c r="N34" s="26">
        <v>246.7</v>
      </c>
      <c r="O34" s="26">
        <v>10.7</v>
      </c>
      <c r="P34" s="26">
        <v>3.51</v>
      </c>
      <c r="Q34" s="26">
        <v>14</v>
      </c>
      <c r="R34" s="26">
        <v>158</v>
      </c>
      <c r="S34" s="26">
        <v>54</v>
      </c>
      <c r="T34" s="26">
        <v>1.91</v>
      </c>
      <c r="U34" s="26">
        <v>7.96</v>
      </c>
      <c r="V34" s="26">
        <v>64200</v>
      </c>
      <c r="W34" s="26">
        <v>20300</v>
      </c>
      <c r="X34" s="26">
        <v>14.5</v>
      </c>
      <c r="Y34" s="26">
        <v>8.15</v>
      </c>
      <c r="Z34" s="26">
        <v>3640</v>
      </c>
      <c r="AA34" s="26">
        <v>1280</v>
      </c>
      <c r="AB34" s="26">
        <v>4250</v>
      </c>
      <c r="AC34" s="26">
        <v>1950</v>
      </c>
      <c r="AD34" s="26">
        <v>0.85399999999999998</v>
      </c>
      <c r="AE34" s="26">
        <v>8.74</v>
      </c>
      <c r="AF34" s="26">
        <v>5.03</v>
      </c>
      <c r="AG34" s="26">
        <v>1270</v>
      </c>
      <c r="AH34" s="26">
        <v>306</v>
      </c>
      <c r="AI34" s="18">
        <f t="shared" si="0"/>
        <v>642000000</v>
      </c>
      <c r="AJ34" s="18">
        <f t="shared" si="1"/>
        <v>203000000</v>
      </c>
      <c r="AK34" s="18">
        <f t="shared" si="2"/>
        <v>145</v>
      </c>
      <c r="AL34" s="18">
        <f t="shared" si="3"/>
        <v>81.5</v>
      </c>
      <c r="AM34" s="18">
        <f t="shared" si="4"/>
        <v>3640000</v>
      </c>
      <c r="AN34" s="18">
        <f t="shared" si="5"/>
        <v>1280000</v>
      </c>
      <c r="AO34" s="18">
        <f t="shared" si="6"/>
        <v>4250000</v>
      </c>
      <c r="AP34" s="18">
        <f t="shared" si="7"/>
        <v>1950000</v>
      </c>
      <c r="AQ34" s="18">
        <f t="shared" si="8"/>
        <v>5030000000000</v>
      </c>
      <c r="AR34" s="18">
        <f t="shared" si="9"/>
        <v>12700000</v>
      </c>
      <c r="AS34" s="18">
        <f t="shared" si="10"/>
        <v>30600</v>
      </c>
      <c r="AT34" s="24">
        <f t="shared" si="15"/>
        <v>352.5</v>
      </c>
      <c r="AU34" t="s">
        <v>146</v>
      </c>
    </row>
    <row r="35" spans="1:47" x14ac:dyDescent="0.25">
      <c r="A35" s="9" t="str">
        <f t="shared" si="17"/>
        <v>305(305(</v>
      </c>
      <c r="B35" s="9" t="str">
        <f t="shared" si="12"/>
        <v>198</v>
      </c>
      <c r="C35" s="9" t="str">
        <f t="shared" si="13"/>
        <v>305(305(198))</v>
      </c>
      <c r="D35" s="9" t="str">
        <f t="shared" si="14"/>
        <v>UC305x305x198</v>
      </c>
      <c r="E35" s="7" t="s">
        <v>80</v>
      </c>
      <c r="F35" s="4" t="s">
        <v>83</v>
      </c>
      <c r="G35" s="4" t="s">
        <v>6</v>
      </c>
      <c r="H35" s="26">
        <v>198.1</v>
      </c>
      <c r="I35" s="26">
        <v>339.9</v>
      </c>
      <c r="J35" s="26">
        <v>314.5</v>
      </c>
      <c r="K35" s="26">
        <v>19.100000000000001</v>
      </c>
      <c r="L35" s="26">
        <v>31.4</v>
      </c>
      <c r="M35" s="26">
        <v>15.2</v>
      </c>
      <c r="N35" s="26">
        <v>246.7</v>
      </c>
      <c r="O35" s="26">
        <v>12.9</v>
      </c>
      <c r="P35" s="26">
        <v>4.22</v>
      </c>
      <c r="Q35" s="26">
        <v>12</v>
      </c>
      <c r="R35" s="26">
        <v>158</v>
      </c>
      <c r="S35" s="26">
        <v>48</v>
      </c>
      <c r="T35" s="26">
        <v>1.87</v>
      </c>
      <c r="U35" s="26">
        <v>9.44</v>
      </c>
      <c r="V35" s="26">
        <v>50900</v>
      </c>
      <c r="W35" s="26">
        <v>16300</v>
      </c>
      <c r="X35" s="26">
        <v>14.2</v>
      </c>
      <c r="Y35" s="26">
        <v>8.0399999999999991</v>
      </c>
      <c r="Z35" s="26">
        <v>3000</v>
      </c>
      <c r="AA35" s="26">
        <v>1040</v>
      </c>
      <c r="AB35" s="26">
        <v>3440</v>
      </c>
      <c r="AC35" s="26">
        <v>1580</v>
      </c>
      <c r="AD35" s="26">
        <v>0.85399999999999998</v>
      </c>
      <c r="AE35" s="26">
        <v>10.199999999999999</v>
      </c>
      <c r="AF35" s="26">
        <v>3.88</v>
      </c>
      <c r="AG35" s="26">
        <v>734</v>
      </c>
      <c r="AH35" s="26">
        <v>252</v>
      </c>
      <c r="AI35" s="18">
        <f t="shared" si="0"/>
        <v>509000000</v>
      </c>
      <c r="AJ35" s="18">
        <f t="shared" si="1"/>
        <v>163000000</v>
      </c>
      <c r="AK35" s="18">
        <f t="shared" si="2"/>
        <v>142</v>
      </c>
      <c r="AL35" s="18">
        <f t="shared" si="3"/>
        <v>80.399999999999991</v>
      </c>
      <c r="AM35" s="18">
        <f t="shared" si="4"/>
        <v>3000000</v>
      </c>
      <c r="AN35" s="18">
        <f t="shared" si="5"/>
        <v>1040000</v>
      </c>
      <c r="AO35" s="18">
        <f t="shared" si="6"/>
        <v>3440000</v>
      </c>
      <c r="AP35" s="18">
        <f t="shared" si="7"/>
        <v>1580000</v>
      </c>
      <c r="AQ35" s="18">
        <f t="shared" si="8"/>
        <v>3880000000000</v>
      </c>
      <c r="AR35" s="18">
        <f t="shared" si="9"/>
        <v>7340000</v>
      </c>
      <c r="AS35" s="18">
        <f t="shared" si="10"/>
        <v>25200</v>
      </c>
      <c r="AT35" s="24">
        <f t="shared" si="15"/>
        <v>339.9</v>
      </c>
      <c r="AU35" t="s">
        <v>146</v>
      </c>
    </row>
    <row r="36" spans="1:47" x14ac:dyDescent="0.25">
      <c r="A36" s="9" t="str">
        <f t="shared" si="17"/>
        <v>305(305(</v>
      </c>
      <c r="B36" s="9" t="str">
        <f t="shared" si="12"/>
        <v>158</v>
      </c>
      <c r="C36" s="9" t="str">
        <f t="shared" si="13"/>
        <v>305(305(158))</v>
      </c>
      <c r="D36" s="9" t="str">
        <f t="shared" si="14"/>
        <v>UC305x305x158</v>
      </c>
      <c r="E36" s="7" t="s">
        <v>80</v>
      </c>
      <c r="F36" s="4" t="s">
        <v>84</v>
      </c>
      <c r="G36" s="4" t="s">
        <v>6</v>
      </c>
      <c r="H36" s="26">
        <v>158.1</v>
      </c>
      <c r="I36" s="26">
        <v>327.10000000000002</v>
      </c>
      <c r="J36" s="26">
        <v>311.2</v>
      </c>
      <c r="K36" s="26">
        <v>15.8</v>
      </c>
      <c r="L36" s="26">
        <v>25</v>
      </c>
      <c r="M36" s="26">
        <v>15.2</v>
      </c>
      <c r="N36" s="26">
        <v>246.7</v>
      </c>
      <c r="O36" s="26">
        <v>15.6</v>
      </c>
      <c r="P36" s="26">
        <v>5.3</v>
      </c>
      <c r="Q36" s="26">
        <v>10</v>
      </c>
      <c r="R36" s="26">
        <v>158</v>
      </c>
      <c r="S36" s="26">
        <v>42</v>
      </c>
      <c r="T36" s="26">
        <v>1.84</v>
      </c>
      <c r="U36" s="26">
        <v>11.6</v>
      </c>
      <c r="V36" s="26">
        <v>38700</v>
      </c>
      <c r="W36" s="26">
        <v>12600</v>
      </c>
      <c r="X36" s="26">
        <v>13.9</v>
      </c>
      <c r="Y36" s="26">
        <v>7.9</v>
      </c>
      <c r="Z36" s="26">
        <v>2370</v>
      </c>
      <c r="AA36" s="26">
        <v>808</v>
      </c>
      <c r="AB36" s="26">
        <v>2680</v>
      </c>
      <c r="AC36" s="26">
        <v>1230</v>
      </c>
      <c r="AD36" s="26">
        <v>0.85199999999999998</v>
      </c>
      <c r="AE36" s="26">
        <v>12.4</v>
      </c>
      <c r="AF36" s="26">
        <v>2.87</v>
      </c>
      <c r="AG36" s="26">
        <v>378</v>
      </c>
      <c r="AH36" s="26">
        <v>201</v>
      </c>
      <c r="AI36" s="18">
        <f t="shared" si="0"/>
        <v>387000000</v>
      </c>
      <c r="AJ36" s="18">
        <f t="shared" si="1"/>
        <v>126000000</v>
      </c>
      <c r="AK36" s="18">
        <f t="shared" si="2"/>
        <v>139</v>
      </c>
      <c r="AL36" s="18">
        <f t="shared" si="3"/>
        <v>79</v>
      </c>
      <c r="AM36" s="18">
        <f t="shared" si="4"/>
        <v>2370000</v>
      </c>
      <c r="AN36" s="18">
        <f t="shared" si="5"/>
        <v>808000</v>
      </c>
      <c r="AO36" s="18">
        <f t="shared" si="6"/>
        <v>2680000</v>
      </c>
      <c r="AP36" s="18">
        <f t="shared" si="7"/>
        <v>1230000</v>
      </c>
      <c r="AQ36" s="18">
        <f t="shared" si="8"/>
        <v>2870000000000</v>
      </c>
      <c r="AR36" s="18">
        <f t="shared" si="9"/>
        <v>3780000</v>
      </c>
      <c r="AS36" s="18">
        <f t="shared" si="10"/>
        <v>20100</v>
      </c>
      <c r="AT36" s="24">
        <f t="shared" si="15"/>
        <v>327.10000000000002</v>
      </c>
      <c r="AU36" t="s">
        <v>146</v>
      </c>
    </row>
    <row r="37" spans="1:47" x14ac:dyDescent="0.25">
      <c r="A37" s="9" t="str">
        <f t="shared" si="17"/>
        <v>305(305(</v>
      </c>
      <c r="B37" s="9" t="str">
        <f t="shared" si="12"/>
        <v>137</v>
      </c>
      <c r="C37" s="9" t="str">
        <f t="shared" si="13"/>
        <v>305(305(137))</v>
      </c>
      <c r="D37" s="9" t="str">
        <f t="shared" si="14"/>
        <v>UC305x305x137</v>
      </c>
      <c r="E37" s="7" t="s">
        <v>80</v>
      </c>
      <c r="F37" s="4" t="s">
        <v>85</v>
      </c>
      <c r="G37" s="4" t="s">
        <v>6</v>
      </c>
      <c r="H37" s="26">
        <v>136.9</v>
      </c>
      <c r="I37" s="26">
        <v>320.5</v>
      </c>
      <c r="J37" s="26">
        <v>309.2</v>
      </c>
      <c r="K37" s="26">
        <v>13.8</v>
      </c>
      <c r="L37" s="26">
        <v>21.7</v>
      </c>
      <c r="M37" s="26">
        <v>15.2</v>
      </c>
      <c r="N37" s="26">
        <v>246.7</v>
      </c>
      <c r="O37" s="26">
        <v>17.899999999999999</v>
      </c>
      <c r="P37" s="26">
        <v>6.11</v>
      </c>
      <c r="Q37" s="26">
        <v>9</v>
      </c>
      <c r="R37" s="26">
        <v>158</v>
      </c>
      <c r="S37" s="26">
        <v>38</v>
      </c>
      <c r="T37" s="26">
        <v>1.82</v>
      </c>
      <c r="U37" s="26">
        <v>13.3</v>
      </c>
      <c r="V37" s="26">
        <v>32800</v>
      </c>
      <c r="W37" s="26">
        <v>10700</v>
      </c>
      <c r="X37" s="26">
        <v>13.7</v>
      </c>
      <c r="Y37" s="26">
        <v>7.83</v>
      </c>
      <c r="Z37" s="26">
        <v>2050</v>
      </c>
      <c r="AA37" s="26">
        <v>692</v>
      </c>
      <c r="AB37" s="26">
        <v>2300</v>
      </c>
      <c r="AC37" s="26">
        <v>1050</v>
      </c>
      <c r="AD37" s="26">
        <v>0.85199999999999998</v>
      </c>
      <c r="AE37" s="26">
        <v>14.1</v>
      </c>
      <c r="AF37" s="26">
        <v>2.39</v>
      </c>
      <c r="AG37" s="26">
        <v>249</v>
      </c>
      <c r="AH37" s="26">
        <v>174</v>
      </c>
      <c r="AI37" s="18">
        <f t="shared" si="0"/>
        <v>328000000</v>
      </c>
      <c r="AJ37" s="18">
        <f t="shared" si="1"/>
        <v>107000000</v>
      </c>
      <c r="AK37" s="18">
        <f t="shared" si="2"/>
        <v>137</v>
      </c>
      <c r="AL37" s="18">
        <f t="shared" si="3"/>
        <v>78.3</v>
      </c>
      <c r="AM37" s="18">
        <f t="shared" si="4"/>
        <v>2050000</v>
      </c>
      <c r="AN37" s="18">
        <f t="shared" si="5"/>
        <v>692000</v>
      </c>
      <c r="AO37" s="18">
        <f t="shared" si="6"/>
        <v>2300000</v>
      </c>
      <c r="AP37" s="18">
        <f t="shared" si="7"/>
        <v>1050000</v>
      </c>
      <c r="AQ37" s="18">
        <f t="shared" si="8"/>
        <v>2390000000000</v>
      </c>
      <c r="AR37" s="18">
        <f t="shared" si="9"/>
        <v>2490000</v>
      </c>
      <c r="AS37" s="18">
        <f t="shared" si="10"/>
        <v>17400</v>
      </c>
      <c r="AT37" s="24">
        <f t="shared" si="15"/>
        <v>320.5</v>
      </c>
      <c r="AU37" t="s">
        <v>146</v>
      </c>
    </row>
    <row r="38" spans="1:47" x14ac:dyDescent="0.25">
      <c r="A38" s="9" t="str">
        <f t="shared" si="17"/>
        <v>305(305(</v>
      </c>
      <c r="B38" s="9" t="str">
        <f t="shared" si="12"/>
        <v>118</v>
      </c>
      <c r="C38" s="9" t="str">
        <f t="shared" si="13"/>
        <v>305(305(118))</v>
      </c>
      <c r="D38" s="9" t="str">
        <f t="shared" si="14"/>
        <v>UC305x305x118</v>
      </c>
      <c r="E38" s="7" t="s">
        <v>80</v>
      </c>
      <c r="F38" s="4" t="s">
        <v>86</v>
      </c>
      <c r="G38" s="4" t="s">
        <v>6</v>
      </c>
      <c r="H38" s="26">
        <v>117.9</v>
      </c>
      <c r="I38" s="26">
        <v>314.5</v>
      </c>
      <c r="J38" s="26">
        <v>307.39999999999998</v>
      </c>
      <c r="K38" s="26">
        <v>12</v>
      </c>
      <c r="L38" s="26">
        <v>18.7</v>
      </c>
      <c r="M38" s="26">
        <v>15.2</v>
      </c>
      <c r="N38" s="26">
        <v>246.7</v>
      </c>
      <c r="O38" s="26">
        <v>20.6</v>
      </c>
      <c r="P38" s="26">
        <v>7.09</v>
      </c>
      <c r="Q38" s="26">
        <v>8</v>
      </c>
      <c r="R38" s="26">
        <v>158</v>
      </c>
      <c r="S38" s="26">
        <v>34</v>
      </c>
      <c r="T38" s="26">
        <v>1.81</v>
      </c>
      <c r="U38" s="26">
        <v>15.4</v>
      </c>
      <c r="V38" s="26">
        <v>27700</v>
      </c>
      <c r="W38" s="26">
        <v>9060</v>
      </c>
      <c r="X38" s="26">
        <v>13.6</v>
      </c>
      <c r="Y38" s="26">
        <v>7.77</v>
      </c>
      <c r="Z38" s="26">
        <v>1760</v>
      </c>
      <c r="AA38" s="26">
        <v>589</v>
      </c>
      <c r="AB38" s="26">
        <v>1960</v>
      </c>
      <c r="AC38" s="26">
        <v>895</v>
      </c>
      <c r="AD38" s="26">
        <v>0.85199999999999998</v>
      </c>
      <c r="AE38" s="26">
        <v>16.100000000000001</v>
      </c>
      <c r="AF38" s="26">
        <v>1.98</v>
      </c>
      <c r="AG38" s="26">
        <v>161</v>
      </c>
      <c r="AH38" s="26">
        <v>150</v>
      </c>
      <c r="AI38" s="18">
        <f t="shared" si="0"/>
        <v>277000000</v>
      </c>
      <c r="AJ38" s="18">
        <f t="shared" si="1"/>
        <v>90600000</v>
      </c>
      <c r="AK38" s="18">
        <f t="shared" si="2"/>
        <v>136</v>
      </c>
      <c r="AL38" s="18">
        <f t="shared" si="3"/>
        <v>77.699999999999989</v>
      </c>
      <c r="AM38" s="18">
        <f t="shared" si="4"/>
        <v>1760000</v>
      </c>
      <c r="AN38" s="18">
        <f t="shared" si="5"/>
        <v>589000</v>
      </c>
      <c r="AO38" s="18">
        <f t="shared" si="6"/>
        <v>1960000</v>
      </c>
      <c r="AP38" s="18">
        <f t="shared" si="7"/>
        <v>895000</v>
      </c>
      <c r="AQ38" s="18">
        <f t="shared" si="8"/>
        <v>1980000000000</v>
      </c>
      <c r="AR38" s="18">
        <f t="shared" si="9"/>
        <v>1610000</v>
      </c>
      <c r="AS38" s="18">
        <f t="shared" si="10"/>
        <v>15000</v>
      </c>
      <c r="AT38" s="24">
        <f t="shared" si="15"/>
        <v>314.5</v>
      </c>
      <c r="AU38" t="s">
        <v>146</v>
      </c>
    </row>
    <row r="39" spans="1:47" x14ac:dyDescent="0.25">
      <c r="A39" s="9" t="str">
        <f t="shared" si="17"/>
        <v>305(305(</v>
      </c>
      <c r="B39" s="9" t="str">
        <f t="shared" si="12"/>
        <v>97</v>
      </c>
      <c r="C39" s="9" t="str">
        <f t="shared" si="13"/>
        <v>305(305(97))</v>
      </c>
      <c r="D39" s="9" t="str">
        <f t="shared" si="14"/>
        <v>UC305x305x97</v>
      </c>
      <c r="E39" s="7" t="s">
        <v>80</v>
      </c>
      <c r="F39" s="4" t="s">
        <v>87</v>
      </c>
      <c r="G39" s="4" t="s">
        <v>6</v>
      </c>
      <c r="H39" s="26">
        <v>96.9</v>
      </c>
      <c r="I39" s="26">
        <v>307.89999999999998</v>
      </c>
      <c r="J39" s="26">
        <v>305.3</v>
      </c>
      <c r="K39" s="26">
        <v>9.9</v>
      </c>
      <c r="L39" s="26">
        <v>15.4</v>
      </c>
      <c r="M39" s="26">
        <v>15.2</v>
      </c>
      <c r="N39" s="26">
        <v>246.7</v>
      </c>
      <c r="O39" s="26">
        <v>24.9</v>
      </c>
      <c r="P39" s="26">
        <v>8.6</v>
      </c>
      <c r="Q39" s="26">
        <v>7</v>
      </c>
      <c r="R39" s="26">
        <v>158</v>
      </c>
      <c r="S39" s="26">
        <v>32</v>
      </c>
      <c r="T39" s="26">
        <v>1.79</v>
      </c>
      <c r="U39" s="26">
        <v>18.5</v>
      </c>
      <c r="V39" s="26">
        <v>22200</v>
      </c>
      <c r="W39" s="26">
        <v>7310</v>
      </c>
      <c r="X39" s="26">
        <v>13.4</v>
      </c>
      <c r="Y39" s="26">
        <v>7.69</v>
      </c>
      <c r="Z39" s="26">
        <v>1450</v>
      </c>
      <c r="AA39" s="26">
        <v>479</v>
      </c>
      <c r="AB39" s="26">
        <v>1590</v>
      </c>
      <c r="AC39" s="26">
        <v>726</v>
      </c>
      <c r="AD39" s="26">
        <v>0.85099999999999998</v>
      </c>
      <c r="AE39" s="26">
        <v>19.2</v>
      </c>
      <c r="AF39" s="26">
        <v>1.56</v>
      </c>
      <c r="AG39" s="26">
        <v>91.2</v>
      </c>
      <c r="AH39" s="26">
        <v>123</v>
      </c>
      <c r="AI39" s="18">
        <f t="shared" si="0"/>
        <v>222000000</v>
      </c>
      <c r="AJ39" s="18">
        <f t="shared" si="1"/>
        <v>73100000</v>
      </c>
      <c r="AK39" s="18">
        <f t="shared" si="2"/>
        <v>134</v>
      </c>
      <c r="AL39" s="18">
        <f t="shared" si="3"/>
        <v>76.900000000000006</v>
      </c>
      <c r="AM39" s="18">
        <f t="shared" si="4"/>
        <v>1450000</v>
      </c>
      <c r="AN39" s="18">
        <f t="shared" si="5"/>
        <v>479000</v>
      </c>
      <c r="AO39" s="18">
        <f t="shared" si="6"/>
        <v>1590000</v>
      </c>
      <c r="AP39" s="18">
        <f t="shared" si="7"/>
        <v>726000</v>
      </c>
      <c r="AQ39" s="18">
        <f t="shared" si="8"/>
        <v>1560000000000</v>
      </c>
      <c r="AR39" s="18">
        <f t="shared" si="9"/>
        <v>912000</v>
      </c>
      <c r="AS39" s="18">
        <f t="shared" si="10"/>
        <v>12300</v>
      </c>
      <c r="AT39" s="24">
        <f t="shared" si="15"/>
        <v>307.89999999999998</v>
      </c>
      <c r="AU39" t="s">
        <v>146</v>
      </c>
    </row>
    <row r="40" spans="1:47" x14ac:dyDescent="0.25">
      <c r="A40" s="9" t="str">
        <f>"254(254("</f>
        <v>254(254(</v>
      </c>
      <c r="B40" s="9" t="str">
        <f t="shared" si="12"/>
        <v>167</v>
      </c>
      <c r="C40" s="9" t="str">
        <f t="shared" si="13"/>
        <v>254(254(167))</v>
      </c>
      <c r="D40" s="9" t="str">
        <f t="shared" si="14"/>
        <v>UC254x254x167</v>
      </c>
      <c r="E40" s="7" t="s">
        <v>88</v>
      </c>
      <c r="F40" s="7" t="s">
        <v>89</v>
      </c>
      <c r="G40" s="7" t="s">
        <v>6</v>
      </c>
      <c r="H40" s="27">
        <v>167.1</v>
      </c>
      <c r="I40" s="27">
        <v>289.10000000000002</v>
      </c>
      <c r="J40" s="27">
        <v>265.2</v>
      </c>
      <c r="K40" s="27">
        <v>19.2</v>
      </c>
      <c r="L40" s="27">
        <v>31.7</v>
      </c>
      <c r="M40" s="27">
        <v>12.7</v>
      </c>
      <c r="N40" s="27">
        <v>200.3</v>
      </c>
      <c r="O40" s="27">
        <v>10.4</v>
      </c>
      <c r="P40" s="27">
        <v>3.48</v>
      </c>
      <c r="Q40" s="27">
        <v>12</v>
      </c>
      <c r="R40" s="27">
        <v>134</v>
      </c>
      <c r="S40" s="27">
        <v>46</v>
      </c>
      <c r="T40" s="27">
        <v>1.58</v>
      </c>
      <c r="U40" s="27">
        <v>9.4600000000000009</v>
      </c>
      <c r="V40" s="27">
        <v>30000</v>
      </c>
      <c r="W40" s="27">
        <v>9870</v>
      </c>
      <c r="X40" s="27">
        <v>11.9</v>
      </c>
      <c r="Y40" s="27">
        <v>6.81</v>
      </c>
      <c r="Z40" s="27">
        <v>2080</v>
      </c>
      <c r="AA40" s="27">
        <v>744</v>
      </c>
      <c r="AB40" s="27">
        <v>2420</v>
      </c>
      <c r="AC40" s="27">
        <v>1140</v>
      </c>
      <c r="AD40" s="27">
        <v>0.85099999999999998</v>
      </c>
      <c r="AE40" s="27">
        <v>8.48</v>
      </c>
      <c r="AF40" s="27">
        <v>1.63</v>
      </c>
      <c r="AG40" s="27">
        <v>626</v>
      </c>
      <c r="AH40" s="27">
        <v>213</v>
      </c>
      <c r="AI40" s="18">
        <f t="shared" si="0"/>
        <v>300000000</v>
      </c>
      <c r="AJ40" s="18">
        <f t="shared" si="1"/>
        <v>98700000</v>
      </c>
      <c r="AK40" s="18">
        <f t="shared" si="2"/>
        <v>119</v>
      </c>
      <c r="AL40" s="18">
        <f t="shared" si="3"/>
        <v>68.099999999999994</v>
      </c>
      <c r="AM40" s="18">
        <f t="shared" si="4"/>
        <v>2080000</v>
      </c>
      <c r="AN40" s="18">
        <f t="shared" si="5"/>
        <v>744000</v>
      </c>
      <c r="AO40" s="18">
        <f t="shared" si="6"/>
        <v>2420000</v>
      </c>
      <c r="AP40" s="18">
        <f t="shared" si="7"/>
        <v>1140000</v>
      </c>
      <c r="AQ40" s="18">
        <f t="shared" si="8"/>
        <v>1630000000000</v>
      </c>
      <c r="AR40" s="18">
        <f t="shared" si="9"/>
        <v>6260000</v>
      </c>
      <c r="AS40" s="18">
        <f t="shared" si="10"/>
        <v>21300</v>
      </c>
      <c r="AT40" s="24">
        <f t="shared" si="15"/>
        <v>289.10000000000002</v>
      </c>
      <c r="AU40" t="s">
        <v>146</v>
      </c>
    </row>
    <row r="41" spans="1:47" x14ac:dyDescent="0.25">
      <c r="A41" s="9" t="str">
        <f t="shared" ref="A41:A44" si="18">"254(254("</f>
        <v>254(254(</v>
      </c>
      <c r="B41" s="9" t="str">
        <f t="shared" si="12"/>
        <v>132</v>
      </c>
      <c r="C41" s="9" t="str">
        <f t="shared" si="13"/>
        <v>254(254(132))</v>
      </c>
      <c r="D41" s="9" t="str">
        <f t="shared" si="14"/>
        <v>UC254x254x132</v>
      </c>
      <c r="E41" s="7" t="s">
        <v>88</v>
      </c>
      <c r="F41" s="4" t="s">
        <v>90</v>
      </c>
      <c r="G41" s="4" t="s">
        <v>6</v>
      </c>
      <c r="H41" s="26">
        <v>132</v>
      </c>
      <c r="I41" s="26">
        <v>276.3</v>
      </c>
      <c r="J41" s="26">
        <v>261.3</v>
      </c>
      <c r="K41" s="26">
        <v>15.3</v>
      </c>
      <c r="L41" s="26">
        <v>25.3</v>
      </c>
      <c r="M41" s="26">
        <v>12.7</v>
      </c>
      <c r="N41" s="26">
        <v>200.3</v>
      </c>
      <c r="O41" s="26">
        <v>13.1</v>
      </c>
      <c r="P41" s="26">
        <v>4.3600000000000003</v>
      </c>
      <c r="Q41" s="26">
        <v>10</v>
      </c>
      <c r="R41" s="26">
        <v>134</v>
      </c>
      <c r="S41" s="26">
        <v>38</v>
      </c>
      <c r="T41" s="26">
        <v>1.55</v>
      </c>
      <c r="U41" s="26">
        <v>11.7</v>
      </c>
      <c r="V41" s="26">
        <v>22500</v>
      </c>
      <c r="W41" s="26">
        <v>7530</v>
      </c>
      <c r="X41" s="26">
        <v>11.6</v>
      </c>
      <c r="Y41" s="26">
        <v>6.69</v>
      </c>
      <c r="Z41" s="26">
        <v>1630</v>
      </c>
      <c r="AA41" s="26">
        <v>576</v>
      </c>
      <c r="AB41" s="26">
        <v>1870</v>
      </c>
      <c r="AC41" s="26">
        <v>878</v>
      </c>
      <c r="AD41" s="26">
        <v>0.85</v>
      </c>
      <c r="AE41" s="26">
        <v>10.3</v>
      </c>
      <c r="AF41" s="26">
        <v>1.19</v>
      </c>
      <c r="AG41" s="26">
        <v>319</v>
      </c>
      <c r="AH41" s="26">
        <v>168</v>
      </c>
      <c r="AI41" s="18">
        <f t="shared" si="0"/>
        <v>225000000</v>
      </c>
      <c r="AJ41" s="18">
        <f t="shared" si="1"/>
        <v>75300000</v>
      </c>
      <c r="AK41" s="18">
        <f t="shared" si="2"/>
        <v>116</v>
      </c>
      <c r="AL41" s="18">
        <f t="shared" si="3"/>
        <v>66.900000000000006</v>
      </c>
      <c r="AM41" s="18">
        <f t="shared" si="4"/>
        <v>1630000</v>
      </c>
      <c r="AN41" s="18">
        <f t="shared" si="5"/>
        <v>576000</v>
      </c>
      <c r="AO41" s="18">
        <f t="shared" si="6"/>
        <v>1870000</v>
      </c>
      <c r="AP41" s="18">
        <f t="shared" si="7"/>
        <v>878000</v>
      </c>
      <c r="AQ41" s="18">
        <f t="shared" si="8"/>
        <v>1190000000000</v>
      </c>
      <c r="AR41" s="18">
        <f t="shared" si="9"/>
        <v>3190000</v>
      </c>
      <c r="AS41" s="18">
        <f t="shared" si="10"/>
        <v>16800</v>
      </c>
      <c r="AT41" s="24">
        <f t="shared" si="15"/>
        <v>276.3</v>
      </c>
      <c r="AU41" t="s">
        <v>146</v>
      </c>
    </row>
    <row r="42" spans="1:47" x14ac:dyDescent="0.25">
      <c r="A42" s="9" t="str">
        <f t="shared" si="18"/>
        <v>254(254(</v>
      </c>
      <c r="B42" s="9" t="str">
        <f t="shared" si="12"/>
        <v>107</v>
      </c>
      <c r="C42" s="9" t="str">
        <f t="shared" si="13"/>
        <v>254(254(107))</v>
      </c>
      <c r="D42" s="9" t="str">
        <f t="shared" si="14"/>
        <v>UC254x254x107</v>
      </c>
      <c r="E42" s="7" t="s">
        <v>88</v>
      </c>
      <c r="F42" s="4" t="s">
        <v>91</v>
      </c>
      <c r="G42" s="4" t="s">
        <v>6</v>
      </c>
      <c r="H42" s="26">
        <v>107.1</v>
      </c>
      <c r="I42" s="26">
        <v>266.7</v>
      </c>
      <c r="J42" s="26">
        <v>258.8</v>
      </c>
      <c r="K42" s="26">
        <v>12.8</v>
      </c>
      <c r="L42" s="26">
        <v>20.5</v>
      </c>
      <c r="M42" s="26">
        <v>12.7</v>
      </c>
      <c r="N42" s="26">
        <v>200.3</v>
      </c>
      <c r="O42" s="26">
        <v>15.6</v>
      </c>
      <c r="P42" s="26">
        <v>5.38</v>
      </c>
      <c r="Q42" s="26">
        <v>8</v>
      </c>
      <c r="R42" s="26">
        <v>134</v>
      </c>
      <c r="S42" s="26">
        <v>34</v>
      </c>
      <c r="T42" s="26">
        <v>1.52</v>
      </c>
      <c r="U42" s="26">
        <v>14.2</v>
      </c>
      <c r="V42" s="26">
        <v>17500</v>
      </c>
      <c r="W42" s="26">
        <v>5930</v>
      </c>
      <c r="X42" s="26">
        <v>11.3</v>
      </c>
      <c r="Y42" s="26">
        <v>6.59</v>
      </c>
      <c r="Z42" s="26">
        <v>1310</v>
      </c>
      <c r="AA42" s="26">
        <v>458</v>
      </c>
      <c r="AB42" s="26">
        <v>1480</v>
      </c>
      <c r="AC42" s="26">
        <v>697</v>
      </c>
      <c r="AD42" s="26">
        <v>0.84799999999999998</v>
      </c>
      <c r="AE42" s="26">
        <v>12.4</v>
      </c>
      <c r="AF42" s="26">
        <v>0.89800000000000002</v>
      </c>
      <c r="AG42" s="26">
        <v>172</v>
      </c>
      <c r="AH42" s="26">
        <v>136</v>
      </c>
      <c r="AI42" s="18">
        <f t="shared" si="0"/>
        <v>175000000</v>
      </c>
      <c r="AJ42" s="18">
        <f t="shared" si="1"/>
        <v>59300000</v>
      </c>
      <c r="AK42" s="18">
        <f t="shared" si="2"/>
        <v>113</v>
      </c>
      <c r="AL42" s="18">
        <f t="shared" si="3"/>
        <v>65.900000000000006</v>
      </c>
      <c r="AM42" s="18">
        <f t="shared" si="4"/>
        <v>1310000</v>
      </c>
      <c r="AN42" s="18">
        <f t="shared" si="5"/>
        <v>458000</v>
      </c>
      <c r="AO42" s="18">
        <f t="shared" si="6"/>
        <v>1480000</v>
      </c>
      <c r="AP42" s="18">
        <f t="shared" si="7"/>
        <v>697000</v>
      </c>
      <c r="AQ42" s="18">
        <f t="shared" si="8"/>
        <v>898000000000</v>
      </c>
      <c r="AR42" s="18">
        <f t="shared" si="9"/>
        <v>1720000</v>
      </c>
      <c r="AS42" s="18">
        <f t="shared" si="10"/>
        <v>13600</v>
      </c>
      <c r="AT42" s="24">
        <f t="shared" si="15"/>
        <v>266.7</v>
      </c>
      <c r="AU42" t="s">
        <v>146</v>
      </c>
    </row>
    <row r="43" spans="1:47" x14ac:dyDescent="0.25">
      <c r="A43" s="9" t="str">
        <f t="shared" si="18"/>
        <v>254(254(</v>
      </c>
      <c r="B43" s="9" t="str">
        <f t="shared" si="12"/>
        <v>89</v>
      </c>
      <c r="C43" s="9" t="str">
        <f t="shared" si="13"/>
        <v>254(254(89))</v>
      </c>
      <c r="D43" s="9" t="str">
        <f t="shared" si="14"/>
        <v>UC254x254x89</v>
      </c>
      <c r="E43" s="7" t="s">
        <v>88</v>
      </c>
      <c r="F43" s="4" t="s">
        <v>92</v>
      </c>
      <c r="G43" s="4" t="s">
        <v>6</v>
      </c>
      <c r="H43" s="26">
        <v>88.9</v>
      </c>
      <c r="I43" s="26">
        <v>260.3</v>
      </c>
      <c r="J43" s="26">
        <v>256.3</v>
      </c>
      <c r="K43" s="26">
        <v>10.3</v>
      </c>
      <c r="L43" s="26">
        <v>17.3</v>
      </c>
      <c r="M43" s="26">
        <v>12.7</v>
      </c>
      <c r="N43" s="26">
        <v>200.3</v>
      </c>
      <c r="O43" s="26">
        <v>19.399999999999999</v>
      </c>
      <c r="P43" s="26">
        <v>6.38</v>
      </c>
      <c r="Q43" s="26">
        <v>7</v>
      </c>
      <c r="R43" s="26">
        <v>134</v>
      </c>
      <c r="S43" s="26">
        <v>30</v>
      </c>
      <c r="T43" s="26">
        <v>1.5</v>
      </c>
      <c r="U43" s="26">
        <v>16.899999999999999</v>
      </c>
      <c r="V43" s="26">
        <v>14300</v>
      </c>
      <c r="W43" s="26">
        <v>4860</v>
      </c>
      <c r="X43" s="26">
        <v>11.2</v>
      </c>
      <c r="Y43" s="26">
        <v>6.55</v>
      </c>
      <c r="Z43" s="26">
        <v>1100</v>
      </c>
      <c r="AA43" s="26">
        <v>379</v>
      </c>
      <c r="AB43" s="26">
        <v>1220</v>
      </c>
      <c r="AC43" s="26">
        <v>575</v>
      </c>
      <c r="AD43" s="26">
        <v>0.85</v>
      </c>
      <c r="AE43" s="26">
        <v>14.5</v>
      </c>
      <c r="AF43" s="26">
        <v>0.71699999999999997</v>
      </c>
      <c r="AG43" s="26">
        <v>102</v>
      </c>
      <c r="AH43" s="26">
        <v>113</v>
      </c>
      <c r="AI43" s="18">
        <f t="shared" si="0"/>
        <v>143000000</v>
      </c>
      <c r="AJ43" s="18">
        <f t="shared" si="1"/>
        <v>48600000</v>
      </c>
      <c r="AK43" s="18">
        <f t="shared" si="2"/>
        <v>112</v>
      </c>
      <c r="AL43" s="18">
        <f t="shared" si="3"/>
        <v>65.5</v>
      </c>
      <c r="AM43" s="18">
        <f t="shared" si="4"/>
        <v>1100000</v>
      </c>
      <c r="AN43" s="18">
        <f t="shared" si="5"/>
        <v>379000</v>
      </c>
      <c r="AO43" s="18">
        <f t="shared" si="6"/>
        <v>1220000</v>
      </c>
      <c r="AP43" s="18">
        <f t="shared" si="7"/>
        <v>575000</v>
      </c>
      <c r="AQ43" s="18">
        <f t="shared" si="8"/>
        <v>717000000000</v>
      </c>
      <c r="AR43" s="18">
        <f t="shared" si="9"/>
        <v>1020000</v>
      </c>
      <c r="AS43" s="18">
        <f t="shared" si="10"/>
        <v>11300</v>
      </c>
      <c r="AT43" s="24">
        <f t="shared" si="15"/>
        <v>260.3</v>
      </c>
      <c r="AU43" t="s">
        <v>146</v>
      </c>
    </row>
    <row r="44" spans="1:47" x14ac:dyDescent="0.25">
      <c r="A44" s="9" t="str">
        <f t="shared" si="18"/>
        <v>254(254(</v>
      </c>
      <c r="B44" s="9" t="str">
        <f t="shared" si="12"/>
        <v>73</v>
      </c>
      <c r="C44" s="9" t="str">
        <f t="shared" si="13"/>
        <v>254(254(73))</v>
      </c>
      <c r="D44" s="9" t="str">
        <f t="shared" si="14"/>
        <v>UC254x254x73</v>
      </c>
      <c r="E44" s="7" t="s">
        <v>88</v>
      </c>
      <c r="F44" s="4" t="s">
        <v>93</v>
      </c>
      <c r="G44" s="4" t="s">
        <v>6</v>
      </c>
      <c r="H44" s="26">
        <v>73.099999999999994</v>
      </c>
      <c r="I44" s="26">
        <v>254.1</v>
      </c>
      <c r="J44" s="26">
        <v>254.6</v>
      </c>
      <c r="K44" s="26">
        <v>8.6</v>
      </c>
      <c r="L44" s="26">
        <v>14.2</v>
      </c>
      <c r="M44" s="26">
        <v>12.7</v>
      </c>
      <c r="N44" s="26">
        <v>200.3</v>
      </c>
      <c r="O44" s="26">
        <v>23.3</v>
      </c>
      <c r="P44" s="26">
        <v>7.77</v>
      </c>
      <c r="Q44" s="26">
        <v>6</v>
      </c>
      <c r="R44" s="26">
        <v>134</v>
      </c>
      <c r="S44" s="26">
        <v>28</v>
      </c>
      <c r="T44" s="26">
        <v>1.49</v>
      </c>
      <c r="U44" s="26">
        <v>20.399999999999999</v>
      </c>
      <c r="V44" s="26">
        <v>11400</v>
      </c>
      <c r="W44" s="26">
        <v>3910</v>
      </c>
      <c r="X44" s="26">
        <v>11.1</v>
      </c>
      <c r="Y44" s="26">
        <v>6.48</v>
      </c>
      <c r="Z44" s="26">
        <v>898</v>
      </c>
      <c r="AA44" s="26">
        <v>307</v>
      </c>
      <c r="AB44" s="26">
        <v>992</v>
      </c>
      <c r="AC44" s="26">
        <v>465</v>
      </c>
      <c r="AD44" s="26">
        <v>0.84899999999999998</v>
      </c>
      <c r="AE44" s="26">
        <v>17.2</v>
      </c>
      <c r="AF44" s="26">
        <v>0.56200000000000006</v>
      </c>
      <c r="AG44" s="26">
        <v>57.6</v>
      </c>
      <c r="AH44" s="26">
        <v>93.1</v>
      </c>
      <c r="AI44" s="18">
        <f t="shared" si="0"/>
        <v>114000000</v>
      </c>
      <c r="AJ44" s="18">
        <f t="shared" si="1"/>
        <v>39100000</v>
      </c>
      <c r="AK44" s="18">
        <f t="shared" si="2"/>
        <v>111</v>
      </c>
      <c r="AL44" s="18">
        <f t="shared" si="3"/>
        <v>64.800000000000011</v>
      </c>
      <c r="AM44" s="18">
        <f t="shared" si="4"/>
        <v>898000</v>
      </c>
      <c r="AN44" s="18">
        <f t="shared" si="5"/>
        <v>307000</v>
      </c>
      <c r="AO44" s="18">
        <f t="shared" si="6"/>
        <v>992000</v>
      </c>
      <c r="AP44" s="18">
        <f t="shared" si="7"/>
        <v>465000</v>
      </c>
      <c r="AQ44" s="18">
        <f t="shared" si="8"/>
        <v>562000000000</v>
      </c>
      <c r="AR44" s="18">
        <f t="shared" si="9"/>
        <v>576000</v>
      </c>
      <c r="AS44" s="18">
        <f t="shared" si="10"/>
        <v>9310</v>
      </c>
      <c r="AT44" s="24">
        <f t="shared" si="15"/>
        <v>254.6</v>
      </c>
      <c r="AU44" t="s">
        <v>146</v>
      </c>
    </row>
    <row r="45" spans="1:47" ht="17.25" x14ac:dyDescent="0.25">
      <c r="A45" s="9" t="str">
        <f>"203(203("</f>
        <v>203(203(</v>
      </c>
      <c r="B45" s="9" t="str">
        <f t="shared" si="12"/>
        <v>127</v>
      </c>
      <c r="C45" s="9" t="str">
        <f t="shared" si="13"/>
        <v>203(203(127))</v>
      </c>
      <c r="D45" s="9" t="str">
        <f t="shared" si="14"/>
        <v>UC203x203x127</v>
      </c>
      <c r="E45" s="7" t="s">
        <v>94</v>
      </c>
      <c r="F45" s="7" t="s">
        <v>95</v>
      </c>
      <c r="G45" s="7" t="s">
        <v>96</v>
      </c>
      <c r="H45" s="27">
        <v>127.5</v>
      </c>
      <c r="I45" s="27">
        <v>241.4</v>
      </c>
      <c r="J45" s="27">
        <v>213.9</v>
      </c>
      <c r="K45" s="27">
        <v>18.100000000000001</v>
      </c>
      <c r="L45" s="27">
        <v>30.1</v>
      </c>
      <c r="M45" s="27">
        <v>10.199999999999999</v>
      </c>
      <c r="N45" s="27">
        <v>160.80000000000001</v>
      </c>
      <c r="O45" s="27">
        <v>8.8800000000000008</v>
      </c>
      <c r="P45" s="27">
        <v>2.91</v>
      </c>
      <c r="Q45" s="27">
        <v>11</v>
      </c>
      <c r="R45" s="27">
        <v>108</v>
      </c>
      <c r="S45" s="27">
        <v>42</v>
      </c>
      <c r="T45" s="27">
        <v>1.28</v>
      </c>
      <c r="U45" s="27">
        <v>10</v>
      </c>
      <c r="V45" s="27">
        <v>15400</v>
      </c>
      <c r="W45" s="27">
        <v>4920</v>
      </c>
      <c r="X45" s="27">
        <v>9.75</v>
      </c>
      <c r="Y45" s="27">
        <v>5.5</v>
      </c>
      <c r="Z45" s="27">
        <v>1280</v>
      </c>
      <c r="AA45" s="27">
        <v>460</v>
      </c>
      <c r="AB45" s="27">
        <v>1520</v>
      </c>
      <c r="AC45" s="27">
        <v>704</v>
      </c>
      <c r="AD45" s="27">
        <v>0.85599999999999998</v>
      </c>
      <c r="AE45" s="27">
        <v>7.36</v>
      </c>
      <c r="AF45" s="27">
        <v>0.54900000000000004</v>
      </c>
      <c r="AG45" s="27">
        <v>427</v>
      </c>
      <c r="AH45" s="27">
        <v>162</v>
      </c>
      <c r="AI45" s="18">
        <f t="shared" si="0"/>
        <v>154000000</v>
      </c>
      <c r="AJ45" s="18">
        <f t="shared" si="1"/>
        <v>49200000</v>
      </c>
      <c r="AK45" s="18">
        <f t="shared" si="2"/>
        <v>97.5</v>
      </c>
      <c r="AL45" s="18">
        <f t="shared" si="3"/>
        <v>55</v>
      </c>
      <c r="AM45" s="18">
        <f t="shared" si="4"/>
        <v>1280000</v>
      </c>
      <c r="AN45" s="18">
        <f t="shared" si="5"/>
        <v>460000</v>
      </c>
      <c r="AO45" s="18">
        <f t="shared" si="6"/>
        <v>1520000</v>
      </c>
      <c r="AP45" s="18">
        <f t="shared" si="7"/>
        <v>704000</v>
      </c>
      <c r="AQ45" s="18">
        <f t="shared" si="8"/>
        <v>549000000000.00006</v>
      </c>
      <c r="AR45" s="18">
        <f t="shared" si="9"/>
        <v>4270000</v>
      </c>
      <c r="AS45" s="18">
        <f t="shared" si="10"/>
        <v>16200</v>
      </c>
      <c r="AT45" s="24">
        <f t="shared" si="15"/>
        <v>241.4</v>
      </c>
      <c r="AU45" t="s">
        <v>147</v>
      </c>
    </row>
    <row r="46" spans="1:47" ht="17.25" x14ac:dyDescent="0.25">
      <c r="A46" s="9" t="str">
        <f t="shared" ref="A46:A52" si="19">"203(203("</f>
        <v>203(203(</v>
      </c>
      <c r="B46" s="9" t="str">
        <f t="shared" si="12"/>
        <v>113</v>
      </c>
      <c r="C46" s="9" t="str">
        <f t="shared" si="13"/>
        <v>203(203(113))</v>
      </c>
      <c r="D46" s="9" t="str">
        <f t="shared" si="14"/>
        <v>UC203x203x113</v>
      </c>
      <c r="E46" s="7" t="s">
        <v>94</v>
      </c>
      <c r="F46" s="4" t="s">
        <v>97</v>
      </c>
      <c r="G46" s="4" t="s">
        <v>96</v>
      </c>
      <c r="H46" s="26">
        <v>113.5</v>
      </c>
      <c r="I46" s="26">
        <v>235</v>
      </c>
      <c r="J46" s="26">
        <v>212.1</v>
      </c>
      <c r="K46" s="26">
        <v>16.3</v>
      </c>
      <c r="L46" s="26">
        <v>26.9</v>
      </c>
      <c r="M46" s="26">
        <v>10.199999999999999</v>
      </c>
      <c r="N46" s="26">
        <v>160.80000000000001</v>
      </c>
      <c r="O46" s="26">
        <v>9.8699999999999992</v>
      </c>
      <c r="P46" s="26">
        <v>3.26</v>
      </c>
      <c r="Q46" s="26">
        <v>10</v>
      </c>
      <c r="R46" s="26">
        <v>108</v>
      </c>
      <c r="S46" s="26">
        <v>38</v>
      </c>
      <c r="T46" s="26">
        <v>1.27</v>
      </c>
      <c r="U46" s="26">
        <v>11.2</v>
      </c>
      <c r="V46" s="26">
        <v>13300</v>
      </c>
      <c r="W46" s="26">
        <v>4290</v>
      </c>
      <c r="X46" s="26">
        <v>9.59</v>
      </c>
      <c r="Y46" s="26">
        <v>5.45</v>
      </c>
      <c r="Z46" s="26">
        <v>1130</v>
      </c>
      <c r="AA46" s="26">
        <v>404</v>
      </c>
      <c r="AB46" s="26">
        <v>1330</v>
      </c>
      <c r="AC46" s="26">
        <v>618</v>
      </c>
      <c r="AD46" s="26">
        <v>0.85199999999999998</v>
      </c>
      <c r="AE46" s="26">
        <v>8.11</v>
      </c>
      <c r="AF46" s="26">
        <v>0.46400000000000002</v>
      </c>
      <c r="AG46" s="26">
        <v>305</v>
      </c>
      <c r="AH46" s="26">
        <v>145</v>
      </c>
      <c r="AI46" s="18">
        <f t="shared" si="0"/>
        <v>133000000</v>
      </c>
      <c r="AJ46" s="18">
        <f t="shared" si="1"/>
        <v>42900000</v>
      </c>
      <c r="AK46" s="18">
        <f t="shared" si="2"/>
        <v>95.9</v>
      </c>
      <c r="AL46" s="18">
        <f t="shared" si="3"/>
        <v>54.5</v>
      </c>
      <c r="AM46" s="18">
        <f t="shared" si="4"/>
        <v>1130000</v>
      </c>
      <c r="AN46" s="18">
        <f t="shared" si="5"/>
        <v>404000</v>
      </c>
      <c r="AO46" s="18">
        <f t="shared" si="6"/>
        <v>1330000</v>
      </c>
      <c r="AP46" s="18">
        <f t="shared" si="7"/>
        <v>618000</v>
      </c>
      <c r="AQ46" s="18">
        <f t="shared" si="8"/>
        <v>464000000000</v>
      </c>
      <c r="AR46" s="18">
        <f t="shared" si="9"/>
        <v>3050000</v>
      </c>
      <c r="AS46" s="18">
        <f t="shared" si="10"/>
        <v>14500</v>
      </c>
      <c r="AT46" s="24">
        <f t="shared" si="15"/>
        <v>235</v>
      </c>
      <c r="AU46" t="s">
        <v>147</v>
      </c>
    </row>
    <row r="47" spans="1:47" ht="17.25" x14ac:dyDescent="0.25">
      <c r="A47" s="9" t="str">
        <f t="shared" si="19"/>
        <v>203(203(</v>
      </c>
      <c r="B47" s="9" t="str">
        <f t="shared" si="12"/>
        <v>100</v>
      </c>
      <c r="C47" s="9" t="str">
        <f t="shared" si="13"/>
        <v>203(203(100))</v>
      </c>
      <c r="D47" s="9" t="str">
        <f t="shared" si="14"/>
        <v>UC203x203x100</v>
      </c>
      <c r="E47" s="7" t="s">
        <v>94</v>
      </c>
      <c r="F47" s="4" t="s">
        <v>98</v>
      </c>
      <c r="G47" s="4" t="s">
        <v>96</v>
      </c>
      <c r="H47" s="26">
        <v>99.6</v>
      </c>
      <c r="I47" s="26">
        <v>228.6</v>
      </c>
      <c r="J47" s="26">
        <v>210.3</v>
      </c>
      <c r="K47" s="26">
        <v>14.5</v>
      </c>
      <c r="L47" s="26">
        <v>23.7</v>
      </c>
      <c r="M47" s="26">
        <v>10.199999999999999</v>
      </c>
      <c r="N47" s="26">
        <v>160.80000000000001</v>
      </c>
      <c r="O47" s="26">
        <v>11.1</v>
      </c>
      <c r="P47" s="26">
        <v>3.7</v>
      </c>
      <c r="Q47" s="26">
        <v>9</v>
      </c>
      <c r="R47" s="26">
        <v>108</v>
      </c>
      <c r="S47" s="26">
        <v>34</v>
      </c>
      <c r="T47" s="26">
        <v>1.25</v>
      </c>
      <c r="U47" s="26">
        <v>12.6</v>
      </c>
      <c r="V47" s="26">
        <v>11300</v>
      </c>
      <c r="W47" s="26">
        <v>3680</v>
      </c>
      <c r="X47" s="26">
        <v>9.44</v>
      </c>
      <c r="Y47" s="26">
        <v>5.39</v>
      </c>
      <c r="Z47" s="26">
        <v>988</v>
      </c>
      <c r="AA47" s="26">
        <v>350</v>
      </c>
      <c r="AB47" s="26">
        <v>1150</v>
      </c>
      <c r="AC47" s="26">
        <v>534</v>
      </c>
      <c r="AD47" s="26">
        <v>0.85199999999999998</v>
      </c>
      <c r="AE47" s="26">
        <v>9.01</v>
      </c>
      <c r="AF47" s="26">
        <v>0.38600000000000001</v>
      </c>
      <c r="AG47" s="26">
        <v>210</v>
      </c>
      <c r="AH47" s="26">
        <v>127</v>
      </c>
      <c r="AI47" s="18">
        <f t="shared" si="0"/>
        <v>113000000</v>
      </c>
      <c r="AJ47" s="18">
        <f t="shared" si="1"/>
        <v>36800000</v>
      </c>
      <c r="AK47" s="18">
        <f t="shared" si="2"/>
        <v>94.399999999999991</v>
      </c>
      <c r="AL47" s="18">
        <f t="shared" si="3"/>
        <v>53.9</v>
      </c>
      <c r="AM47" s="18">
        <f t="shared" si="4"/>
        <v>988000</v>
      </c>
      <c r="AN47" s="18">
        <f t="shared" si="5"/>
        <v>350000</v>
      </c>
      <c r="AO47" s="18">
        <f t="shared" si="6"/>
        <v>1150000</v>
      </c>
      <c r="AP47" s="18">
        <f t="shared" si="7"/>
        <v>534000</v>
      </c>
      <c r="AQ47" s="18">
        <f t="shared" si="8"/>
        <v>386000000000</v>
      </c>
      <c r="AR47" s="18">
        <f t="shared" si="9"/>
        <v>2100000</v>
      </c>
      <c r="AS47" s="18">
        <f t="shared" si="10"/>
        <v>12700</v>
      </c>
      <c r="AT47" s="24">
        <f t="shared" si="15"/>
        <v>228.6</v>
      </c>
      <c r="AU47" t="s">
        <v>147</v>
      </c>
    </row>
    <row r="48" spans="1:47" x14ac:dyDescent="0.25">
      <c r="A48" s="9" t="str">
        <f t="shared" si="19"/>
        <v>203(203(</v>
      </c>
      <c r="B48" s="9" t="str">
        <f t="shared" si="12"/>
        <v>86</v>
      </c>
      <c r="C48" s="9" t="str">
        <f t="shared" si="13"/>
        <v>203(203(86))</v>
      </c>
      <c r="D48" s="9" t="str">
        <f t="shared" si="14"/>
        <v>UC203x203x86</v>
      </c>
      <c r="E48" s="7" t="s">
        <v>94</v>
      </c>
      <c r="F48" s="4" t="s">
        <v>99</v>
      </c>
      <c r="G48" s="4" t="s">
        <v>6</v>
      </c>
      <c r="H48" s="26">
        <v>86.1</v>
      </c>
      <c r="I48" s="26">
        <v>222.2</v>
      </c>
      <c r="J48" s="26">
        <v>209.1</v>
      </c>
      <c r="K48" s="26">
        <v>12.7</v>
      </c>
      <c r="L48" s="26">
        <v>20.5</v>
      </c>
      <c r="M48" s="26">
        <v>10.199999999999999</v>
      </c>
      <c r="N48" s="26">
        <v>160.80000000000001</v>
      </c>
      <c r="O48" s="26">
        <v>12.7</v>
      </c>
      <c r="P48" s="26">
        <v>4.29</v>
      </c>
      <c r="Q48" s="26">
        <v>8</v>
      </c>
      <c r="R48" s="26">
        <v>110</v>
      </c>
      <c r="S48" s="26">
        <v>32</v>
      </c>
      <c r="T48" s="26">
        <v>1.24</v>
      </c>
      <c r="U48" s="26">
        <v>14.4</v>
      </c>
      <c r="V48" s="26">
        <v>9450</v>
      </c>
      <c r="W48" s="26">
        <v>3130</v>
      </c>
      <c r="X48" s="26">
        <v>9.2799999999999994</v>
      </c>
      <c r="Y48" s="26">
        <v>5.34</v>
      </c>
      <c r="Z48" s="26">
        <v>850</v>
      </c>
      <c r="AA48" s="26">
        <v>299</v>
      </c>
      <c r="AB48" s="26">
        <v>977</v>
      </c>
      <c r="AC48" s="26">
        <v>456</v>
      </c>
      <c r="AD48" s="26">
        <v>0.84899999999999998</v>
      </c>
      <c r="AE48" s="26">
        <v>10.199999999999999</v>
      </c>
      <c r="AF48" s="26">
        <v>0.318</v>
      </c>
      <c r="AG48" s="26">
        <v>137</v>
      </c>
      <c r="AH48" s="26">
        <v>110</v>
      </c>
      <c r="AI48" s="18">
        <f t="shared" si="0"/>
        <v>94500000</v>
      </c>
      <c r="AJ48" s="18">
        <f t="shared" si="1"/>
        <v>31300000</v>
      </c>
      <c r="AK48" s="18">
        <f t="shared" si="2"/>
        <v>92.8</v>
      </c>
      <c r="AL48" s="18">
        <f t="shared" si="3"/>
        <v>53.4</v>
      </c>
      <c r="AM48" s="18">
        <f t="shared" si="4"/>
        <v>850000</v>
      </c>
      <c r="AN48" s="18">
        <f t="shared" si="5"/>
        <v>299000</v>
      </c>
      <c r="AO48" s="18">
        <f t="shared" si="6"/>
        <v>977000</v>
      </c>
      <c r="AP48" s="18">
        <f t="shared" si="7"/>
        <v>456000</v>
      </c>
      <c r="AQ48" s="18">
        <f t="shared" si="8"/>
        <v>318000000000</v>
      </c>
      <c r="AR48" s="18">
        <f t="shared" si="9"/>
        <v>1370000</v>
      </c>
      <c r="AS48" s="18">
        <f t="shared" si="10"/>
        <v>11000</v>
      </c>
      <c r="AT48" s="24">
        <f t="shared" si="15"/>
        <v>222.2</v>
      </c>
      <c r="AU48" t="s">
        <v>147</v>
      </c>
    </row>
    <row r="49" spans="1:47" x14ac:dyDescent="0.25">
      <c r="A49" s="9" t="str">
        <f t="shared" si="19"/>
        <v>203(203(</v>
      </c>
      <c r="B49" s="9" t="str">
        <f t="shared" si="12"/>
        <v>71</v>
      </c>
      <c r="C49" s="9" t="str">
        <f t="shared" si="13"/>
        <v>203(203(71))</v>
      </c>
      <c r="D49" s="9" t="str">
        <f t="shared" si="14"/>
        <v>UC203x203x71</v>
      </c>
      <c r="E49" s="7" t="s">
        <v>94</v>
      </c>
      <c r="F49" s="4" t="s">
        <v>100</v>
      </c>
      <c r="G49" s="4" t="s">
        <v>6</v>
      </c>
      <c r="H49" s="26">
        <v>71</v>
      </c>
      <c r="I49" s="26">
        <v>215.8</v>
      </c>
      <c r="J49" s="26">
        <v>206.4</v>
      </c>
      <c r="K49" s="26">
        <v>10</v>
      </c>
      <c r="L49" s="26">
        <v>17.3</v>
      </c>
      <c r="M49" s="26">
        <v>10.199999999999999</v>
      </c>
      <c r="N49" s="26">
        <v>160.80000000000001</v>
      </c>
      <c r="O49" s="26">
        <v>16.100000000000001</v>
      </c>
      <c r="P49" s="26">
        <v>5.09</v>
      </c>
      <c r="Q49" s="26">
        <v>7</v>
      </c>
      <c r="R49" s="26">
        <v>110</v>
      </c>
      <c r="S49" s="26">
        <v>28</v>
      </c>
      <c r="T49" s="26">
        <v>1.22</v>
      </c>
      <c r="U49" s="26">
        <v>17.2</v>
      </c>
      <c r="V49" s="26">
        <v>7620</v>
      </c>
      <c r="W49" s="26">
        <v>2540</v>
      </c>
      <c r="X49" s="26">
        <v>9.18</v>
      </c>
      <c r="Y49" s="26">
        <v>5.3</v>
      </c>
      <c r="Z49" s="26">
        <v>706</v>
      </c>
      <c r="AA49" s="26">
        <v>246</v>
      </c>
      <c r="AB49" s="26">
        <v>799</v>
      </c>
      <c r="AC49" s="26">
        <v>374</v>
      </c>
      <c r="AD49" s="26">
        <v>0.85299999999999998</v>
      </c>
      <c r="AE49" s="26">
        <v>11.9</v>
      </c>
      <c r="AF49" s="26">
        <v>0.25</v>
      </c>
      <c r="AG49" s="26">
        <v>80.2</v>
      </c>
      <c r="AH49" s="26">
        <v>90.4</v>
      </c>
      <c r="AI49" s="18">
        <f t="shared" si="0"/>
        <v>76200000</v>
      </c>
      <c r="AJ49" s="18">
        <f t="shared" si="1"/>
        <v>25400000</v>
      </c>
      <c r="AK49" s="18">
        <f t="shared" si="2"/>
        <v>91.8</v>
      </c>
      <c r="AL49" s="18">
        <f t="shared" si="3"/>
        <v>53</v>
      </c>
      <c r="AM49" s="18">
        <f t="shared" si="4"/>
        <v>706000</v>
      </c>
      <c r="AN49" s="18">
        <f t="shared" si="5"/>
        <v>246000</v>
      </c>
      <c r="AO49" s="18">
        <f t="shared" si="6"/>
        <v>799000</v>
      </c>
      <c r="AP49" s="18">
        <f t="shared" si="7"/>
        <v>374000</v>
      </c>
      <c r="AQ49" s="18">
        <f t="shared" si="8"/>
        <v>250000000000</v>
      </c>
      <c r="AR49" s="18">
        <f t="shared" si="9"/>
        <v>802000</v>
      </c>
      <c r="AS49" s="18">
        <f t="shared" si="10"/>
        <v>9040</v>
      </c>
      <c r="AT49" s="24">
        <f t="shared" si="15"/>
        <v>215.8</v>
      </c>
      <c r="AU49" t="s">
        <v>147</v>
      </c>
    </row>
    <row r="50" spans="1:47" x14ac:dyDescent="0.25">
      <c r="A50" s="9" t="str">
        <f t="shared" si="19"/>
        <v>203(203(</v>
      </c>
      <c r="B50" s="9" t="str">
        <f t="shared" si="12"/>
        <v>60</v>
      </c>
      <c r="C50" s="9" t="str">
        <f t="shared" si="13"/>
        <v>203(203(60))</v>
      </c>
      <c r="D50" s="9" t="str">
        <f t="shared" si="14"/>
        <v>UC203x203x60</v>
      </c>
      <c r="E50" s="7" t="s">
        <v>94</v>
      </c>
      <c r="F50" s="4" t="s">
        <v>101</v>
      </c>
      <c r="G50" s="4" t="s">
        <v>6</v>
      </c>
      <c r="H50" s="26">
        <v>60</v>
      </c>
      <c r="I50" s="26">
        <v>209.6</v>
      </c>
      <c r="J50" s="26">
        <v>205.8</v>
      </c>
      <c r="K50" s="26">
        <v>9.4</v>
      </c>
      <c r="L50" s="26">
        <v>14.2</v>
      </c>
      <c r="M50" s="26">
        <v>10.199999999999999</v>
      </c>
      <c r="N50" s="26">
        <v>160.80000000000001</v>
      </c>
      <c r="O50" s="26">
        <v>17.100000000000001</v>
      </c>
      <c r="P50" s="26">
        <v>6.2</v>
      </c>
      <c r="Q50" s="26">
        <v>7</v>
      </c>
      <c r="R50" s="26">
        <v>110</v>
      </c>
      <c r="S50" s="26">
        <v>26</v>
      </c>
      <c r="T50" s="26">
        <v>1.21</v>
      </c>
      <c r="U50" s="26">
        <v>20.2</v>
      </c>
      <c r="V50" s="26">
        <v>6120</v>
      </c>
      <c r="W50" s="26">
        <v>2060</v>
      </c>
      <c r="X50" s="26">
        <v>8.9600000000000009</v>
      </c>
      <c r="Y50" s="26">
        <v>5.2</v>
      </c>
      <c r="Z50" s="26">
        <v>584</v>
      </c>
      <c r="AA50" s="26">
        <v>201</v>
      </c>
      <c r="AB50" s="26">
        <v>656</v>
      </c>
      <c r="AC50" s="26">
        <v>305</v>
      </c>
      <c r="AD50" s="26">
        <v>0.84599999999999997</v>
      </c>
      <c r="AE50" s="26">
        <v>14.1</v>
      </c>
      <c r="AF50" s="26">
        <v>0.19700000000000001</v>
      </c>
      <c r="AG50" s="26">
        <v>47.2</v>
      </c>
      <c r="AH50" s="26">
        <v>76.400000000000006</v>
      </c>
      <c r="AI50" s="18">
        <f t="shared" si="0"/>
        <v>61200000</v>
      </c>
      <c r="AJ50" s="18">
        <f t="shared" si="1"/>
        <v>20600000</v>
      </c>
      <c r="AK50" s="18">
        <f t="shared" si="2"/>
        <v>89.600000000000009</v>
      </c>
      <c r="AL50" s="18">
        <f t="shared" si="3"/>
        <v>52</v>
      </c>
      <c r="AM50" s="18">
        <f t="shared" si="4"/>
        <v>584000</v>
      </c>
      <c r="AN50" s="18">
        <f t="shared" si="5"/>
        <v>201000</v>
      </c>
      <c r="AO50" s="18">
        <f t="shared" si="6"/>
        <v>656000</v>
      </c>
      <c r="AP50" s="18">
        <f t="shared" si="7"/>
        <v>305000</v>
      </c>
      <c r="AQ50" s="18">
        <f t="shared" si="8"/>
        <v>197000000000</v>
      </c>
      <c r="AR50" s="18">
        <f t="shared" si="9"/>
        <v>472000</v>
      </c>
      <c r="AS50" s="18">
        <f t="shared" si="10"/>
        <v>7640.0000000000009</v>
      </c>
      <c r="AT50" s="24">
        <f t="shared" si="15"/>
        <v>209.6</v>
      </c>
      <c r="AU50" t="s">
        <v>147</v>
      </c>
    </row>
    <row r="51" spans="1:47" x14ac:dyDescent="0.25">
      <c r="A51" s="9" t="str">
        <f t="shared" si="19"/>
        <v>203(203(</v>
      </c>
      <c r="B51" s="9" t="str">
        <f t="shared" si="12"/>
        <v>52</v>
      </c>
      <c r="C51" s="9" t="str">
        <f t="shared" si="13"/>
        <v>203(203(52))</v>
      </c>
      <c r="D51" s="9" t="str">
        <f t="shared" si="14"/>
        <v>UC203x203x52</v>
      </c>
      <c r="E51" s="7" t="s">
        <v>94</v>
      </c>
      <c r="F51" s="4" t="s">
        <v>102</v>
      </c>
      <c r="G51" s="4" t="s">
        <v>6</v>
      </c>
      <c r="H51" s="26">
        <v>52</v>
      </c>
      <c r="I51" s="26">
        <v>206.2</v>
      </c>
      <c r="J51" s="26">
        <v>204.3</v>
      </c>
      <c r="K51" s="26">
        <v>7.9</v>
      </c>
      <c r="L51" s="26">
        <v>12.5</v>
      </c>
      <c r="M51" s="26">
        <v>10.199999999999999</v>
      </c>
      <c r="N51" s="26">
        <v>160.80000000000001</v>
      </c>
      <c r="O51" s="26">
        <v>20.399999999999999</v>
      </c>
      <c r="P51" s="26">
        <v>7.04</v>
      </c>
      <c r="Q51" s="26">
        <v>6</v>
      </c>
      <c r="R51" s="26">
        <v>110</v>
      </c>
      <c r="S51" s="26">
        <v>24</v>
      </c>
      <c r="T51" s="26">
        <v>1.2</v>
      </c>
      <c r="U51" s="26">
        <v>23.1</v>
      </c>
      <c r="V51" s="26">
        <v>5260</v>
      </c>
      <c r="W51" s="26">
        <v>1780</v>
      </c>
      <c r="X51" s="26">
        <v>8.91</v>
      </c>
      <c r="Y51" s="26">
        <v>5.18</v>
      </c>
      <c r="Z51" s="26">
        <v>510</v>
      </c>
      <c r="AA51" s="26">
        <v>174</v>
      </c>
      <c r="AB51" s="26">
        <v>567</v>
      </c>
      <c r="AC51" s="26">
        <v>264</v>
      </c>
      <c r="AD51" s="26">
        <v>0.84699999999999998</v>
      </c>
      <c r="AE51" s="26">
        <v>15.8</v>
      </c>
      <c r="AF51" s="26">
        <v>0.16700000000000001</v>
      </c>
      <c r="AG51" s="26">
        <v>31.8</v>
      </c>
      <c r="AH51" s="26">
        <v>66.3</v>
      </c>
      <c r="AI51" s="18">
        <f t="shared" si="0"/>
        <v>52600000</v>
      </c>
      <c r="AJ51" s="18">
        <f t="shared" si="1"/>
        <v>17800000</v>
      </c>
      <c r="AK51" s="18">
        <f t="shared" si="2"/>
        <v>89.1</v>
      </c>
      <c r="AL51" s="18">
        <f t="shared" si="3"/>
        <v>51.8</v>
      </c>
      <c r="AM51" s="18">
        <f t="shared" si="4"/>
        <v>510000</v>
      </c>
      <c r="AN51" s="18">
        <f t="shared" si="5"/>
        <v>174000</v>
      </c>
      <c r="AO51" s="18">
        <f t="shared" si="6"/>
        <v>567000</v>
      </c>
      <c r="AP51" s="18">
        <f t="shared" si="7"/>
        <v>264000</v>
      </c>
      <c r="AQ51" s="18">
        <f t="shared" si="8"/>
        <v>167000000000</v>
      </c>
      <c r="AR51" s="18">
        <f t="shared" si="9"/>
        <v>318000</v>
      </c>
      <c r="AS51" s="18">
        <f t="shared" si="10"/>
        <v>6630</v>
      </c>
      <c r="AT51" s="24">
        <f t="shared" si="15"/>
        <v>206.2</v>
      </c>
      <c r="AU51" t="s">
        <v>147</v>
      </c>
    </row>
    <row r="52" spans="1:47" x14ac:dyDescent="0.25">
      <c r="A52" s="9" t="str">
        <f t="shared" si="19"/>
        <v>203(203(</v>
      </c>
      <c r="B52" s="9" t="str">
        <f t="shared" si="12"/>
        <v>46</v>
      </c>
      <c r="C52" s="9" t="str">
        <f t="shared" si="13"/>
        <v>203(203(46))</v>
      </c>
      <c r="D52" s="9" t="str">
        <f t="shared" si="14"/>
        <v>UC203x203x46</v>
      </c>
      <c r="E52" s="7" t="s">
        <v>94</v>
      </c>
      <c r="F52" s="4" t="s">
        <v>103</v>
      </c>
      <c r="G52" s="4" t="s">
        <v>6</v>
      </c>
      <c r="H52" s="26">
        <v>46.1</v>
      </c>
      <c r="I52" s="26">
        <v>203.2</v>
      </c>
      <c r="J52" s="26">
        <v>203.6</v>
      </c>
      <c r="K52" s="26">
        <v>7.2</v>
      </c>
      <c r="L52" s="26">
        <v>11</v>
      </c>
      <c r="M52" s="26">
        <v>10.199999999999999</v>
      </c>
      <c r="N52" s="26">
        <v>160.80000000000001</v>
      </c>
      <c r="O52" s="26">
        <v>22.3</v>
      </c>
      <c r="P52" s="26">
        <v>8</v>
      </c>
      <c r="Q52" s="26">
        <v>6</v>
      </c>
      <c r="R52" s="26">
        <v>110</v>
      </c>
      <c r="S52" s="26">
        <v>22</v>
      </c>
      <c r="T52" s="26">
        <v>1.19</v>
      </c>
      <c r="U52" s="26">
        <v>25.8</v>
      </c>
      <c r="V52" s="26">
        <v>4570</v>
      </c>
      <c r="W52" s="26">
        <v>1550</v>
      </c>
      <c r="X52" s="26">
        <v>8.82</v>
      </c>
      <c r="Y52" s="26">
        <v>5.13</v>
      </c>
      <c r="Z52" s="26">
        <v>450</v>
      </c>
      <c r="AA52" s="26">
        <v>152</v>
      </c>
      <c r="AB52" s="26">
        <v>497</v>
      </c>
      <c r="AC52" s="26">
        <v>231</v>
      </c>
      <c r="AD52" s="26">
        <v>0.84699999999999998</v>
      </c>
      <c r="AE52" s="26">
        <v>17.7</v>
      </c>
      <c r="AF52" s="26">
        <v>0.14299999999999999</v>
      </c>
      <c r="AG52" s="26">
        <v>22.2</v>
      </c>
      <c r="AH52" s="26">
        <v>58.7</v>
      </c>
      <c r="AI52" s="18">
        <f t="shared" si="0"/>
        <v>45700000</v>
      </c>
      <c r="AJ52" s="18">
        <f t="shared" si="1"/>
        <v>15500000</v>
      </c>
      <c r="AK52" s="18">
        <f t="shared" si="2"/>
        <v>88.2</v>
      </c>
      <c r="AL52" s="18">
        <f t="shared" si="3"/>
        <v>51.3</v>
      </c>
      <c r="AM52" s="18">
        <f t="shared" si="4"/>
        <v>450000</v>
      </c>
      <c r="AN52" s="18">
        <f t="shared" si="5"/>
        <v>152000</v>
      </c>
      <c r="AO52" s="18">
        <f t="shared" si="6"/>
        <v>497000</v>
      </c>
      <c r="AP52" s="18">
        <f t="shared" si="7"/>
        <v>231000</v>
      </c>
      <c r="AQ52" s="18">
        <f t="shared" si="8"/>
        <v>143000000000</v>
      </c>
      <c r="AR52" s="18">
        <f t="shared" si="9"/>
        <v>222000</v>
      </c>
      <c r="AS52" s="18">
        <f t="shared" si="10"/>
        <v>5870</v>
      </c>
      <c r="AT52" s="24">
        <f t="shared" si="15"/>
        <v>203.6</v>
      </c>
      <c r="AU52" t="s">
        <v>147</v>
      </c>
    </row>
    <row r="53" spans="1:47" ht="17.25" x14ac:dyDescent="0.25">
      <c r="A53" s="9" t="s">
        <v>104</v>
      </c>
      <c r="B53" s="9" t="str">
        <f t="shared" si="12"/>
        <v>51</v>
      </c>
      <c r="C53" s="9" t="str">
        <f t="shared" si="13"/>
        <v>152(152(51))</v>
      </c>
      <c r="D53" s="9" t="str">
        <f t="shared" si="14"/>
        <v>UC152x152x51</v>
      </c>
      <c r="E53" s="7" t="s">
        <v>105</v>
      </c>
      <c r="F53" s="7" t="s">
        <v>106</v>
      </c>
      <c r="G53" s="7" t="s">
        <v>96</v>
      </c>
      <c r="H53" s="27">
        <v>51.2</v>
      </c>
      <c r="I53" s="27">
        <v>170.2</v>
      </c>
      <c r="J53" s="27">
        <v>157.4</v>
      </c>
      <c r="K53" s="27">
        <v>11</v>
      </c>
      <c r="L53" s="27">
        <v>15.7</v>
      </c>
      <c r="M53" s="27">
        <v>7.6</v>
      </c>
      <c r="N53" s="27">
        <v>123.6</v>
      </c>
      <c r="O53" s="27">
        <v>11.2</v>
      </c>
      <c r="P53" s="27">
        <v>4.18</v>
      </c>
      <c r="Q53" s="27">
        <v>8</v>
      </c>
      <c r="R53" s="27">
        <v>84</v>
      </c>
      <c r="S53" s="27">
        <v>24</v>
      </c>
      <c r="T53" s="27">
        <v>0.93500000000000005</v>
      </c>
      <c r="U53" s="27">
        <v>18.3</v>
      </c>
      <c r="V53" s="27">
        <v>3230</v>
      </c>
      <c r="W53" s="27">
        <v>1020</v>
      </c>
      <c r="X53" s="27">
        <v>7.04</v>
      </c>
      <c r="Y53" s="27">
        <v>3.96</v>
      </c>
      <c r="Z53" s="27">
        <v>379</v>
      </c>
      <c r="AA53" s="27">
        <v>130</v>
      </c>
      <c r="AB53" s="27">
        <v>438</v>
      </c>
      <c r="AC53" s="27">
        <v>199</v>
      </c>
      <c r="AD53" s="27">
        <v>0.84799999999999998</v>
      </c>
      <c r="AE53" s="27">
        <v>10.1</v>
      </c>
      <c r="AF53" s="27">
        <v>6.0999999999999999E-2</v>
      </c>
      <c r="AG53" s="27">
        <v>48.8</v>
      </c>
      <c r="AH53" s="27">
        <v>65.2</v>
      </c>
      <c r="AI53" s="18">
        <f t="shared" si="0"/>
        <v>32300000</v>
      </c>
      <c r="AJ53" s="18">
        <f t="shared" si="1"/>
        <v>10200000</v>
      </c>
      <c r="AK53" s="18">
        <f t="shared" si="2"/>
        <v>70.400000000000006</v>
      </c>
      <c r="AL53" s="18">
        <f t="shared" si="3"/>
        <v>39.6</v>
      </c>
      <c r="AM53" s="18">
        <f t="shared" si="4"/>
        <v>379000</v>
      </c>
      <c r="AN53" s="18">
        <f t="shared" si="5"/>
        <v>130000</v>
      </c>
      <c r="AO53" s="18">
        <f t="shared" si="6"/>
        <v>438000</v>
      </c>
      <c r="AP53" s="18">
        <f t="shared" si="7"/>
        <v>199000</v>
      </c>
      <c r="AQ53" s="18">
        <f t="shared" si="8"/>
        <v>61000000000</v>
      </c>
      <c r="AR53" s="18">
        <f t="shared" si="9"/>
        <v>488000</v>
      </c>
      <c r="AS53" s="18">
        <f t="shared" si="10"/>
        <v>6520</v>
      </c>
      <c r="AT53" s="24">
        <f t="shared" si="15"/>
        <v>170.2</v>
      </c>
      <c r="AU53" t="s">
        <v>147</v>
      </c>
    </row>
    <row r="54" spans="1:47" ht="17.25" x14ac:dyDescent="0.25">
      <c r="A54" s="9" t="s">
        <v>104</v>
      </c>
      <c r="B54" s="9" t="str">
        <f t="shared" si="12"/>
        <v>44</v>
      </c>
      <c r="C54" s="9" t="str">
        <f t="shared" si="13"/>
        <v>152(152(44))</v>
      </c>
      <c r="D54" s="9" t="str">
        <f t="shared" si="14"/>
        <v>UC152x152x44</v>
      </c>
      <c r="E54" s="7" t="s">
        <v>105</v>
      </c>
      <c r="F54" s="4" t="s">
        <v>107</v>
      </c>
      <c r="G54" s="4" t="s">
        <v>96</v>
      </c>
      <c r="H54" s="26">
        <v>44</v>
      </c>
      <c r="I54" s="26">
        <v>166</v>
      </c>
      <c r="J54" s="26">
        <v>155.9</v>
      </c>
      <c r="K54" s="26">
        <v>9.5</v>
      </c>
      <c r="L54" s="26">
        <v>13.6</v>
      </c>
      <c r="M54" s="26">
        <v>7.6</v>
      </c>
      <c r="N54" s="26">
        <v>123.6</v>
      </c>
      <c r="O54" s="26">
        <v>13</v>
      </c>
      <c r="P54" s="26">
        <v>4.82</v>
      </c>
      <c r="Q54" s="26">
        <v>7</v>
      </c>
      <c r="R54" s="26">
        <v>84</v>
      </c>
      <c r="S54" s="26">
        <v>22</v>
      </c>
      <c r="T54" s="26">
        <v>0.92400000000000004</v>
      </c>
      <c r="U54" s="26">
        <v>21</v>
      </c>
      <c r="V54" s="26">
        <v>2700</v>
      </c>
      <c r="W54" s="26">
        <v>860</v>
      </c>
      <c r="X54" s="26">
        <v>6.94</v>
      </c>
      <c r="Y54" s="26">
        <v>3.92</v>
      </c>
      <c r="Z54" s="26">
        <v>326</v>
      </c>
      <c r="AA54" s="26">
        <v>110</v>
      </c>
      <c r="AB54" s="26">
        <v>372</v>
      </c>
      <c r="AC54" s="26">
        <v>169</v>
      </c>
      <c r="AD54" s="26">
        <v>0.84699999999999998</v>
      </c>
      <c r="AE54" s="26">
        <v>11.5</v>
      </c>
      <c r="AF54" s="26">
        <v>0.05</v>
      </c>
      <c r="AG54" s="26">
        <v>31.7</v>
      </c>
      <c r="AH54" s="26">
        <v>56.1</v>
      </c>
      <c r="AI54" s="18">
        <f t="shared" si="0"/>
        <v>27000000</v>
      </c>
      <c r="AJ54" s="18">
        <f t="shared" si="1"/>
        <v>8600000</v>
      </c>
      <c r="AK54" s="18">
        <f t="shared" si="2"/>
        <v>69.400000000000006</v>
      </c>
      <c r="AL54" s="18">
        <f t="shared" si="3"/>
        <v>39.200000000000003</v>
      </c>
      <c r="AM54" s="18">
        <f t="shared" si="4"/>
        <v>326000</v>
      </c>
      <c r="AN54" s="18">
        <f t="shared" si="5"/>
        <v>110000</v>
      </c>
      <c r="AO54" s="18">
        <f t="shared" si="6"/>
        <v>372000</v>
      </c>
      <c r="AP54" s="18">
        <f t="shared" si="7"/>
        <v>169000</v>
      </c>
      <c r="AQ54" s="18">
        <f t="shared" si="8"/>
        <v>50000000000</v>
      </c>
      <c r="AR54" s="18">
        <f t="shared" si="9"/>
        <v>317000</v>
      </c>
      <c r="AS54" s="18">
        <f t="shared" si="10"/>
        <v>5610</v>
      </c>
      <c r="AT54" s="24">
        <f t="shared" si="15"/>
        <v>166</v>
      </c>
      <c r="AU54" t="s">
        <v>147</v>
      </c>
    </row>
    <row r="55" spans="1:47" x14ac:dyDescent="0.25">
      <c r="A55" s="9" t="s">
        <v>104</v>
      </c>
      <c r="B55" s="9" t="str">
        <f t="shared" si="12"/>
        <v>37</v>
      </c>
      <c r="C55" s="9" t="str">
        <f t="shared" si="13"/>
        <v>152(152(37))</v>
      </c>
      <c r="D55" s="9" t="str">
        <f t="shared" si="14"/>
        <v>UC152x152x37</v>
      </c>
      <c r="E55" s="7" t="s">
        <v>105</v>
      </c>
      <c r="F55" s="4" t="s">
        <v>108</v>
      </c>
      <c r="G55" s="4" t="s">
        <v>6</v>
      </c>
      <c r="H55" s="26">
        <v>37</v>
      </c>
      <c r="I55" s="26">
        <v>161.80000000000001</v>
      </c>
      <c r="J55" s="26">
        <v>154.4</v>
      </c>
      <c r="K55" s="26">
        <v>8</v>
      </c>
      <c r="L55" s="26">
        <v>11.5</v>
      </c>
      <c r="M55" s="26">
        <v>7.6</v>
      </c>
      <c r="N55" s="26">
        <v>123.6</v>
      </c>
      <c r="O55" s="26">
        <v>15.5</v>
      </c>
      <c r="P55" s="26">
        <v>5.7</v>
      </c>
      <c r="Q55" s="26">
        <v>6</v>
      </c>
      <c r="R55" s="26">
        <v>84</v>
      </c>
      <c r="S55" s="26">
        <v>20</v>
      </c>
      <c r="T55" s="26">
        <v>0.91200000000000003</v>
      </c>
      <c r="U55" s="26">
        <v>24.6</v>
      </c>
      <c r="V55" s="26">
        <v>2210</v>
      </c>
      <c r="W55" s="26">
        <v>706</v>
      </c>
      <c r="X55" s="26">
        <v>6.85</v>
      </c>
      <c r="Y55" s="26">
        <v>3.87</v>
      </c>
      <c r="Z55" s="26">
        <v>273</v>
      </c>
      <c r="AA55" s="26">
        <v>91.5</v>
      </c>
      <c r="AB55" s="26">
        <v>309</v>
      </c>
      <c r="AC55" s="26">
        <v>140</v>
      </c>
      <c r="AD55" s="26">
        <v>0.84799999999999998</v>
      </c>
      <c r="AE55" s="26">
        <v>13.3</v>
      </c>
      <c r="AF55" s="26">
        <v>0.04</v>
      </c>
      <c r="AG55" s="26">
        <v>19.2</v>
      </c>
      <c r="AH55" s="26">
        <v>47.1</v>
      </c>
      <c r="AI55" s="18">
        <f t="shared" si="0"/>
        <v>22100000</v>
      </c>
      <c r="AJ55" s="18">
        <f t="shared" si="1"/>
        <v>7060000</v>
      </c>
      <c r="AK55" s="18">
        <f t="shared" si="2"/>
        <v>68.5</v>
      </c>
      <c r="AL55" s="18">
        <f t="shared" si="3"/>
        <v>38.700000000000003</v>
      </c>
      <c r="AM55" s="18">
        <f t="shared" si="4"/>
        <v>273000</v>
      </c>
      <c r="AN55" s="18">
        <f t="shared" si="5"/>
        <v>91500</v>
      </c>
      <c r="AO55" s="18">
        <f t="shared" si="6"/>
        <v>309000</v>
      </c>
      <c r="AP55" s="18">
        <f t="shared" si="7"/>
        <v>140000</v>
      </c>
      <c r="AQ55" s="18">
        <f t="shared" si="8"/>
        <v>40000000000</v>
      </c>
      <c r="AR55" s="18">
        <f t="shared" si="9"/>
        <v>192000</v>
      </c>
      <c r="AS55" s="18">
        <f t="shared" si="10"/>
        <v>4710</v>
      </c>
      <c r="AT55" s="24">
        <f t="shared" si="15"/>
        <v>161.80000000000001</v>
      </c>
      <c r="AU55" t="s">
        <v>147</v>
      </c>
    </row>
    <row r="56" spans="1:47" x14ac:dyDescent="0.25">
      <c r="A56" s="9" t="s">
        <v>104</v>
      </c>
      <c r="B56" s="9" t="str">
        <f t="shared" si="12"/>
        <v>30</v>
      </c>
      <c r="C56" s="9" t="str">
        <f t="shared" si="13"/>
        <v>152(152(30))</v>
      </c>
      <c r="D56" s="9" t="str">
        <f t="shared" si="14"/>
        <v>UC152x152x30</v>
      </c>
      <c r="E56" s="7" t="s">
        <v>105</v>
      </c>
      <c r="F56" s="4" t="s">
        <v>109</v>
      </c>
      <c r="G56" s="4" t="s">
        <v>6</v>
      </c>
      <c r="H56" s="26">
        <v>30</v>
      </c>
      <c r="I56" s="26">
        <v>157.6</v>
      </c>
      <c r="J56" s="26">
        <v>152.9</v>
      </c>
      <c r="K56" s="26">
        <v>6.5</v>
      </c>
      <c r="L56" s="26">
        <v>9.4</v>
      </c>
      <c r="M56" s="26">
        <v>7.6</v>
      </c>
      <c r="N56" s="26">
        <v>123.6</v>
      </c>
      <c r="O56" s="26">
        <v>19</v>
      </c>
      <c r="P56" s="26">
        <v>6.98</v>
      </c>
      <c r="Q56" s="26">
        <v>5</v>
      </c>
      <c r="R56" s="26">
        <v>84</v>
      </c>
      <c r="S56" s="26">
        <v>18</v>
      </c>
      <c r="T56" s="26">
        <v>0.90100000000000002</v>
      </c>
      <c r="U56" s="26">
        <v>30</v>
      </c>
      <c r="V56" s="26">
        <v>1750</v>
      </c>
      <c r="W56" s="26">
        <v>560</v>
      </c>
      <c r="X56" s="26">
        <v>6.76</v>
      </c>
      <c r="Y56" s="26">
        <v>3.83</v>
      </c>
      <c r="Z56" s="26">
        <v>222</v>
      </c>
      <c r="AA56" s="26">
        <v>73.3</v>
      </c>
      <c r="AB56" s="26">
        <v>248</v>
      </c>
      <c r="AC56" s="26">
        <v>112</v>
      </c>
      <c r="AD56" s="26">
        <v>0.84699999999999998</v>
      </c>
      <c r="AE56" s="26">
        <v>16.100000000000001</v>
      </c>
      <c r="AF56" s="26">
        <v>3.1E-2</v>
      </c>
      <c r="AG56" s="26">
        <v>10.5</v>
      </c>
      <c r="AH56" s="26">
        <v>38.299999999999997</v>
      </c>
      <c r="AI56" s="18">
        <f t="shared" si="0"/>
        <v>17500000</v>
      </c>
      <c r="AJ56" s="18">
        <f t="shared" si="1"/>
        <v>5600000</v>
      </c>
      <c r="AK56" s="18">
        <f t="shared" si="2"/>
        <v>67.599999999999994</v>
      </c>
      <c r="AL56" s="18">
        <f t="shared" si="3"/>
        <v>38.299999999999997</v>
      </c>
      <c r="AM56" s="18">
        <f t="shared" si="4"/>
        <v>222000</v>
      </c>
      <c r="AN56" s="18">
        <f t="shared" si="5"/>
        <v>73300</v>
      </c>
      <c r="AO56" s="18">
        <f t="shared" si="6"/>
        <v>248000</v>
      </c>
      <c r="AP56" s="18">
        <f t="shared" si="7"/>
        <v>112000</v>
      </c>
      <c r="AQ56" s="18">
        <f t="shared" si="8"/>
        <v>31000000000</v>
      </c>
      <c r="AR56" s="18">
        <f t="shared" si="9"/>
        <v>105000</v>
      </c>
      <c r="AS56" s="18">
        <f t="shared" si="10"/>
        <v>3829.9999999999995</v>
      </c>
      <c r="AT56" s="24">
        <f t="shared" si="15"/>
        <v>157.6</v>
      </c>
      <c r="AU56" t="s">
        <v>147</v>
      </c>
    </row>
    <row r="57" spans="1:47" x14ac:dyDescent="0.25">
      <c r="A57" s="9" t="s">
        <v>104</v>
      </c>
      <c r="B57" s="9" t="str">
        <f t="shared" si="12"/>
        <v>23</v>
      </c>
      <c r="C57" s="9" t="str">
        <f t="shared" si="13"/>
        <v>152(152(23))</v>
      </c>
      <c r="D57" s="9" t="str">
        <f t="shared" si="14"/>
        <v>UC152x152x23</v>
      </c>
      <c r="E57" s="7" t="s">
        <v>105</v>
      </c>
      <c r="F57" s="4" t="s">
        <v>110</v>
      </c>
      <c r="G57" s="4" t="s">
        <v>6</v>
      </c>
      <c r="H57" s="26">
        <v>23</v>
      </c>
      <c r="I57" s="26">
        <v>152.4</v>
      </c>
      <c r="J57" s="26">
        <v>152.19999999999999</v>
      </c>
      <c r="K57" s="26">
        <v>5.8</v>
      </c>
      <c r="L57" s="26">
        <v>6.8</v>
      </c>
      <c r="M57" s="26">
        <v>7.6</v>
      </c>
      <c r="N57" s="26">
        <v>123.6</v>
      </c>
      <c r="O57" s="26">
        <v>21.3</v>
      </c>
      <c r="P57" s="26">
        <v>9.65</v>
      </c>
      <c r="Q57" s="26">
        <v>5</v>
      </c>
      <c r="R57" s="26">
        <v>84</v>
      </c>
      <c r="S57" s="26">
        <v>16</v>
      </c>
      <c r="T57" s="26">
        <v>0.88900000000000001</v>
      </c>
      <c r="U57" s="26">
        <v>38.700000000000003</v>
      </c>
      <c r="V57" s="26">
        <v>1250</v>
      </c>
      <c r="W57" s="26">
        <v>400</v>
      </c>
      <c r="X57" s="26">
        <v>6.54</v>
      </c>
      <c r="Y57" s="26">
        <v>3.7</v>
      </c>
      <c r="Z57" s="26">
        <v>164</v>
      </c>
      <c r="AA57" s="26">
        <v>52.6</v>
      </c>
      <c r="AB57" s="26">
        <v>182</v>
      </c>
      <c r="AC57" s="26">
        <v>80.099999999999994</v>
      </c>
      <c r="AD57" s="26">
        <v>0.84199999999999997</v>
      </c>
      <c r="AE57" s="26">
        <v>20.6</v>
      </c>
      <c r="AF57" s="26">
        <v>2.1000000000000001E-2</v>
      </c>
      <c r="AG57" s="26">
        <v>4.63</v>
      </c>
      <c r="AH57" s="26">
        <v>29.2</v>
      </c>
      <c r="AI57" s="18">
        <f t="shared" si="0"/>
        <v>12500000</v>
      </c>
      <c r="AJ57" s="18">
        <f t="shared" si="1"/>
        <v>4000000</v>
      </c>
      <c r="AK57" s="18">
        <f t="shared" si="2"/>
        <v>65.400000000000006</v>
      </c>
      <c r="AL57" s="18">
        <f t="shared" si="3"/>
        <v>37</v>
      </c>
      <c r="AM57" s="18">
        <f t="shared" si="4"/>
        <v>164000</v>
      </c>
      <c r="AN57" s="18">
        <f t="shared" si="5"/>
        <v>52600</v>
      </c>
      <c r="AO57" s="18">
        <f t="shared" si="6"/>
        <v>182000</v>
      </c>
      <c r="AP57" s="18">
        <f t="shared" si="7"/>
        <v>80100</v>
      </c>
      <c r="AQ57" s="18">
        <f t="shared" si="8"/>
        <v>21000000000</v>
      </c>
      <c r="AR57" s="18">
        <f t="shared" si="9"/>
        <v>46300</v>
      </c>
      <c r="AS57" s="18">
        <f t="shared" si="10"/>
        <v>2920</v>
      </c>
      <c r="AT57" s="24">
        <f t="shared" si="15"/>
        <v>152.4</v>
      </c>
      <c r="AU57" t="s">
        <v>147</v>
      </c>
    </row>
  </sheetData>
  <mergeCells count="15">
    <mergeCell ref="V7:W7"/>
    <mergeCell ref="X7:Y7"/>
    <mergeCell ref="Z7:AA7"/>
    <mergeCell ref="R8:S8"/>
    <mergeCell ref="E6:G6"/>
    <mergeCell ref="H6:U6"/>
    <mergeCell ref="K7:L7"/>
    <mergeCell ref="O7:P7"/>
    <mergeCell ref="Q7:S7"/>
    <mergeCell ref="T7:U7"/>
    <mergeCell ref="AI7:AJ7"/>
    <mergeCell ref="AM7:AN7"/>
    <mergeCell ref="AO7:AP7"/>
    <mergeCell ref="AK7:AL7"/>
    <mergeCell ref="AB7:AC7"/>
  </mergeCells>
  <phoneticPr fontId="1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Verkinderen</dc:creator>
  <cp:lastModifiedBy>Emmanuel  @AECforward.ai</cp:lastModifiedBy>
  <dcterms:created xsi:type="dcterms:W3CDTF">2021-04-28T13:43:27Z</dcterms:created>
  <dcterms:modified xsi:type="dcterms:W3CDTF">2021-07-02T15:44:56Z</dcterms:modified>
</cp:coreProperties>
</file>