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TECTED LINES\RATNAGIRI\"/>
    </mc:Choice>
  </mc:AlternateContent>
  <bookViews>
    <workbookView xWindow="0" yWindow="0" windowWidth="28800" windowHeight="12045"/>
  </bookViews>
  <sheets>
    <sheet name="ARTIFICIALLY" sheetId="1" r:id="rId1"/>
    <sheet name="NATURALLY" sheetId="2" r:id="rId2"/>
    <sheet name="UNPROTECTED" sheetId="3" r:id="rId3"/>
    <sheet name="UNPROTECTED DUE TO CREEK,RIVER " sheetId="5" r:id="rId4"/>
    <sheet name="COMPARISON SHEET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1" i="1"/>
  <c r="C145" i="2" l="1"/>
  <c r="C128" i="2"/>
  <c r="C121" i="2" l="1"/>
  <c r="C118" i="2"/>
  <c r="C116" i="2"/>
  <c r="C106" i="2"/>
  <c r="C97" i="2"/>
  <c r="C77" i="2"/>
  <c r="C73" i="2"/>
  <c r="C71" i="2"/>
  <c r="C70" i="2"/>
  <c r="C51" i="2"/>
  <c r="C44" i="2"/>
  <c r="C38" i="2"/>
  <c r="C16" i="2"/>
  <c r="I93" i="1"/>
  <c r="I92" i="1"/>
  <c r="I53" i="1"/>
  <c r="I46" i="1"/>
  <c r="I35" i="1"/>
  <c r="I32" i="1"/>
  <c r="I18" i="1"/>
  <c r="B44" i="5" l="1"/>
  <c r="K11" i="4" l="1"/>
  <c r="F16" i="3"/>
  <c r="F50" i="3" s="1"/>
  <c r="H8" i="4" l="1"/>
  <c r="D11" i="4"/>
  <c r="F10" i="4"/>
  <c r="F9" i="4"/>
  <c r="F8" i="4"/>
</calcChain>
</file>

<file path=xl/sharedStrings.xml><?xml version="1.0" encoding="utf-8"?>
<sst xmlns="http://schemas.openxmlformats.org/spreadsheetml/2006/main" count="78" uniqueCount="60">
  <si>
    <t>DETAILED SURVEYING OF COASTLINE REGION OF MAHARASHTRA INCLUDING FIXING CHAINAGE AND MARKING</t>
  </si>
  <si>
    <t>ARTIFICIALLY PROTECTED COASTLINE</t>
  </si>
  <si>
    <t xml:space="preserve">SR. NO. </t>
  </si>
  <si>
    <t xml:space="preserve">DISTRICT </t>
  </si>
  <si>
    <t xml:space="preserve">TALUKA </t>
  </si>
  <si>
    <t xml:space="preserve">VILLAGE NAME </t>
  </si>
  <si>
    <t xml:space="preserve">DISTANCE IN M </t>
  </si>
  <si>
    <t>DISTRICT NAME</t>
  </si>
  <si>
    <t xml:space="preserve">DISTANCE IN KM </t>
  </si>
  <si>
    <t>TOTAL</t>
  </si>
  <si>
    <t>ratnagiri</t>
  </si>
  <si>
    <t>NATURALLY PROTECTED COASTLINE</t>
  </si>
  <si>
    <t>UNPROTECTED COASTLINE</t>
  </si>
  <si>
    <t>ratnagiri district</t>
  </si>
  <si>
    <t>previous</t>
  </si>
  <si>
    <t>after</t>
  </si>
  <si>
    <t>difference</t>
  </si>
  <si>
    <t>coastal length of whole district</t>
  </si>
  <si>
    <t>estuary</t>
  </si>
  <si>
    <t>artificially protected length</t>
  </si>
  <si>
    <t>naturally protected length</t>
  </si>
  <si>
    <t>unprotected length</t>
  </si>
  <si>
    <t>total</t>
  </si>
  <si>
    <t>AP</t>
  </si>
  <si>
    <t>NP</t>
  </si>
  <si>
    <t>UP</t>
  </si>
  <si>
    <t>as per continious coastal line actual length  258.8km but as per observation during protected line some of the creek,stream ,river mouth is their due to that length considered 255.433km</t>
  </si>
  <si>
    <t xml:space="preserve">TOTAL </t>
  </si>
  <si>
    <t>DISTRICT</t>
  </si>
  <si>
    <t xml:space="preserve">VILLAGE </t>
  </si>
  <si>
    <t>202'</t>
  </si>
  <si>
    <t>202"</t>
  </si>
  <si>
    <t>181'</t>
  </si>
  <si>
    <t>182'</t>
  </si>
  <si>
    <t>193'</t>
  </si>
  <si>
    <t>200'</t>
  </si>
  <si>
    <t>211'</t>
  </si>
  <si>
    <t>213'</t>
  </si>
  <si>
    <t>217'</t>
  </si>
  <si>
    <t>220'</t>
  </si>
  <si>
    <t>220"</t>
  </si>
  <si>
    <t>222'</t>
  </si>
  <si>
    <t>228'</t>
  </si>
  <si>
    <t>234'</t>
  </si>
  <si>
    <t>242'</t>
  </si>
  <si>
    <t>248'</t>
  </si>
  <si>
    <t>249'</t>
  </si>
  <si>
    <t>253'</t>
  </si>
  <si>
    <t>254'</t>
  </si>
  <si>
    <t>263'</t>
  </si>
  <si>
    <t>273"</t>
  </si>
  <si>
    <t>275'</t>
  </si>
  <si>
    <t>279'</t>
  </si>
  <si>
    <t>281'</t>
  </si>
  <si>
    <t>278'</t>
  </si>
  <si>
    <t>Total artificially protected area (Granite/ Gabion stone pitching, sea wall, tetra pods,etc) is 51.16km</t>
  </si>
  <si>
    <t>ok</t>
  </si>
  <si>
    <t>Total Unprotected area is 46.134 km</t>
  </si>
  <si>
    <t>o</t>
  </si>
  <si>
    <t>Total naturally protected area is 151.81km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</si>
</sst>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4" tint="-0.499984740745262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4" tint="-0.499984740745262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15" xfId="0" applyFont="1" applyBorder="1"/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9" xfId="0" applyFont="1" applyBorder="1"/>
    <xf numFmtId="0" fontId="10" fillId="0" borderId="20" xfId="0" applyFont="1" applyBorder="1"/>
    <xf numFmtId="0" fontId="5" fillId="0" borderId="28" xfId="0" applyFont="1" applyBorder="1" applyAlignment="1">
      <alignment horizontal="center"/>
    </xf>
    <xf numFmtId="0" fontId="5" fillId="0" borderId="0" xfId="0" applyFont="1"/>
    <xf numFmtId="0" fontId="10" fillId="0" borderId="2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3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0" xfId="0" applyFont="1" applyFill="1"/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5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3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0" xfId="0" applyFont="1" applyFill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1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9" fillId="0" borderId="1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0" fillId="0" borderId="0" xfId="0" applyAlignment="1">
      <alignment horizont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7" borderId="12" xfId="0" applyNumberFormat="1" applyFont="1" applyFill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3" borderId="8" xfId="0" applyNumberFormat="1" applyFont="1" applyFill="1" applyBorder="1" applyAlignment="1">
      <alignment horizontal="center"/>
    </xf>
    <xf numFmtId="2" fontId="1" fillId="0" borderId="12" xfId="0" applyNumberFormat="1" applyFont="1" applyFill="1" applyBorder="1" applyAlignment="1">
      <alignment horizontal="center"/>
    </xf>
    <xf numFmtId="2" fontId="11" fillId="0" borderId="12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/>
    </xf>
    <xf numFmtId="2" fontId="11" fillId="0" borderId="7" xfId="0" applyNumberFormat="1" applyFont="1" applyFill="1" applyBorder="1" applyAlignment="1">
      <alignment horizontal="center"/>
    </xf>
    <xf numFmtId="2" fontId="11" fillId="0" borderId="12" xfId="0" applyNumberFormat="1" applyFont="1" applyFill="1" applyBorder="1" applyAlignment="1">
      <alignment horizontal="center"/>
    </xf>
    <xf numFmtId="2" fontId="1" fillId="6" borderId="12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10" style="1" bestFit="1" customWidth="1"/>
    <col min="2" max="2" width="9" style="6" bestFit="1" customWidth="1"/>
    <col min="3" max="3" width="11" style="6" hidden="1" customWidth="1"/>
    <col min="4" max="4" width="12.7109375" style="6" hidden="1" customWidth="1"/>
    <col min="5" max="5" width="23.42578125" style="6" hidden="1" customWidth="1"/>
    <col min="6" max="6" width="15.85546875" style="6" customWidth="1"/>
    <col min="7" max="7" width="13.140625" style="6" customWidth="1"/>
    <col min="8" max="8" width="12.28515625" style="6" customWidth="1"/>
    <col min="9" max="9" width="32.42578125" style="114" customWidth="1"/>
    <col min="10" max="16384" width="9.140625" style="1"/>
  </cols>
  <sheetData>
    <row r="1" spans="1:9" ht="51.75" customHeight="1" thickBot="1" x14ac:dyDescent="0.3">
      <c r="B1" s="72" t="s">
        <v>0</v>
      </c>
      <c r="C1" s="73"/>
      <c r="D1" s="73"/>
      <c r="E1" s="73"/>
      <c r="F1" s="73"/>
      <c r="G1" s="73"/>
      <c r="H1" s="73"/>
      <c r="I1" s="74"/>
    </row>
    <row r="2" spans="1:9" ht="22.5" customHeight="1" thickBot="1" x14ac:dyDescent="0.3">
      <c r="A2" s="2"/>
      <c r="B2" s="75" t="s">
        <v>1</v>
      </c>
      <c r="C2" s="76"/>
      <c r="D2" s="76"/>
      <c r="E2" s="76"/>
      <c r="F2" s="76"/>
      <c r="G2" s="76"/>
      <c r="H2" s="76"/>
      <c r="I2" s="77"/>
    </row>
    <row r="3" spans="1:9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28</v>
      </c>
      <c r="G3" s="3" t="s">
        <v>4</v>
      </c>
      <c r="H3" s="3" t="s">
        <v>29</v>
      </c>
      <c r="I3" s="106" t="s">
        <v>6</v>
      </c>
    </row>
    <row r="4" spans="1:9" x14ac:dyDescent="0.25">
      <c r="B4" s="5">
        <v>179</v>
      </c>
      <c r="C4" s="7"/>
      <c r="D4" s="7"/>
      <c r="E4" s="7"/>
      <c r="F4" s="7"/>
      <c r="G4" s="7"/>
      <c r="H4" s="7"/>
      <c r="I4" s="107">
        <v>61.386000000000003</v>
      </c>
    </row>
    <row r="5" spans="1:9" x14ac:dyDescent="0.25">
      <c r="B5" s="5">
        <v>180</v>
      </c>
      <c r="C5" s="7"/>
      <c r="D5" s="7"/>
      <c r="E5" s="7"/>
      <c r="F5" s="7"/>
      <c r="G5" s="7"/>
      <c r="H5" s="7"/>
      <c r="I5" s="107">
        <v>28.469000000000001</v>
      </c>
    </row>
    <row r="6" spans="1:9" x14ac:dyDescent="0.25">
      <c r="B6" s="5">
        <v>181</v>
      </c>
      <c r="C6" s="7"/>
      <c r="D6" s="7"/>
      <c r="E6" s="7"/>
      <c r="F6" s="7"/>
      <c r="G6" s="7"/>
      <c r="H6" s="7"/>
      <c r="I6" s="107">
        <v>280.80599999999998</v>
      </c>
    </row>
    <row r="7" spans="1:9" x14ac:dyDescent="0.25">
      <c r="B7" s="5">
        <v>182</v>
      </c>
      <c r="C7" s="7"/>
      <c r="D7" s="7"/>
      <c r="E7" s="7"/>
      <c r="F7" s="7"/>
      <c r="G7" s="7"/>
      <c r="H7" s="7"/>
      <c r="I7" s="107">
        <v>190.79400000000001</v>
      </c>
    </row>
    <row r="8" spans="1:9" x14ac:dyDescent="0.25">
      <c r="B8" s="5">
        <v>183</v>
      </c>
      <c r="C8" s="7"/>
      <c r="D8" s="7"/>
      <c r="E8" s="7"/>
      <c r="F8" s="7"/>
      <c r="G8" s="7"/>
      <c r="H8" s="7"/>
      <c r="I8" s="107">
        <v>458.37299999999999</v>
      </c>
    </row>
    <row r="9" spans="1:9" x14ac:dyDescent="0.25">
      <c r="B9" s="5">
        <v>184</v>
      </c>
      <c r="C9" s="7"/>
      <c r="D9" s="7"/>
      <c r="E9" s="7"/>
      <c r="F9" s="7"/>
      <c r="G9" s="7"/>
      <c r="H9" s="7"/>
      <c r="I9" s="101">
        <v>553.18600000000004</v>
      </c>
    </row>
    <row r="10" spans="1:9" x14ac:dyDescent="0.25">
      <c r="B10" s="5">
        <v>185</v>
      </c>
      <c r="C10" s="7"/>
      <c r="D10" s="7"/>
      <c r="E10" s="7"/>
      <c r="F10" s="7"/>
      <c r="G10" s="7"/>
      <c r="H10" s="7"/>
      <c r="I10" s="101">
        <v>222.429</v>
      </c>
    </row>
    <row r="11" spans="1:9" x14ac:dyDescent="0.25">
      <c r="B11" s="50">
        <v>186</v>
      </c>
      <c r="C11" s="7"/>
      <c r="D11" s="7"/>
      <c r="E11" s="7"/>
      <c r="F11" s="7"/>
      <c r="G11" s="7"/>
      <c r="H11" s="7"/>
      <c r="I11" s="101">
        <v>682.78200000000004</v>
      </c>
    </row>
    <row r="12" spans="1:9" x14ac:dyDescent="0.25">
      <c r="B12" s="52">
        <v>187</v>
      </c>
      <c r="C12" s="7"/>
      <c r="D12" s="7"/>
      <c r="E12" s="7"/>
      <c r="F12" s="7"/>
      <c r="G12" s="7"/>
      <c r="H12" s="7"/>
      <c r="I12" s="108">
        <f>131.047+102.807+106.9+544.408+124.68</f>
        <v>1009.8420000000001</v>
      </c>
    </row>
    <row r="13" spans="1:9" x14ac:dyDescent="0.25">
      <c r="B13" s="5">
        <v>188</v>
      </c>
      <c r="C13" s="7"/>
      <c r="D13" s="7"/>
      <c r="E13" s="7"/>
      <c r="F13" s="7"/>
      <c r="G13" s="7"/>
      <c r="H13" s="7"/>
      <c r="I13" s="107">
        <v>439.19</v>
      </c>
    </row>
    <row r="14" spans="1:9" x14ac:dyDescent="0.25">
      <c r="B14" s="5">
        <v>189</v>
      </c>
      <c r="C14" s="7"/>
      <c r="D14" s="7"/>
      <c r="E14" s="7"/>
      <c r="F14" s="7"/>
      <c r="G14" s="7"/>
      <c r="H14" s="7"/>
      <c r="I14" s="101">
        <v>333.262</v>
      </c>
    </row>
    <row r="15" spans="1:9" x14ac:dyDescent="0.25">
      <c r="B15" s="5">
        <v>190</v>
      </c>
      <c r="C15" s="7"/>
      <c r="D15" s="7"/>
      <c r="E15" s="7"/>
      <c r="F15" s="7"/>
      <c r="G15" s="7"/>
      <c r="H15" s="7"/>
      <c r="I15" s="101">
        <v>36.957000000000001</v>
      </c>
    </row>
    <row r="16" spans="1:9" x14ac:dyDescent="0.25">
      <c r="B16" s="5">
        <v>191</v>
      </c>
      <c r="C16" s="7"/>
      <c r="D16" s="7"/>
      <c r="E16" s="7"/>
      <c r="F16" s="7"/>
      <c r="G16" s="7"/>
      <c r="H16" s="7"/>
      <c r="I16" s="107">
        <v>437.40300000000002</v>
      </c>
    </row>
    <row r="17" spans="2:9" x14ac:dyDescent="0.25">
      <c r="B17" s="5">
        <v>192</v>
      </c>
      <c r="C17" s="7"/>
      <c r="D17" s="7"/>
      <c r="E17" s="7"/>
      <c r="F17" s="7"/>
      <c r="G17" s="7"/>
      <c r="H17" s="7"/>
      <c r="I17" s="107">
        <v>357.29399999999998</v>
      </c>
    </row>
    <row r="18" spans="2:9" x14ac:dyDescent="0.25">
      <c r="B18" s="50">
        <v>193</v>
      </c>
      <c r="C18" s="7"/>
      <c r="D18" s="7"/>
      <c r="E18" s="7"/>
      <c r="F18" s="7"/>
      <c r="G18" s="7"/>
      <c r="H18" s="7"/>
      <c r="I18" s="107">
        <f>259.421+49.199</f>
        <v>308.62</v>
      </c>
    </row>
    <row r="19" spans="2:9" x14ac:dyDescent="0.25">
      <c r="B19" s="5">
        <v>194</v>
      </c>
      <c r="C19" s="7"/>
      <c r="D19" s="7"/>
      <c r="E19" s="7"/>
      <c r="F19" s="7"/>
      <c r="G19" s="7"/>
      <c r="H19" s="7"/>
      <c r="I19" s="101">
        <v>708.53700000000003</v>
      </c>
    </row>
    <row r="20" spans="2:9" x14ac:dyDescent="0.25">
      <c r="B20" s="5">
        <v>195</v>
      </c>
      <c r="C20" s="7"/>
      <c r="D20" s="7"/>
      <c r="E20" s="7"/>
      <c r="F20" s="7"/>
      <c r="G20" s="7"/>
      <c r="H20" s="7"/>
      <c r="I20" s="101">
        <v>273.14299999999997</v>
      </c>
    </row>
    <row r="21" spans="2:9" x14ac:dyDescent="0.25">
      <c r="B21" s="5">
        <v>196</v>
      </c>
      <c r="C21" s="7"/>
      <c r="D21" s="7"/>
      <c r="E21" s="7"/>
      <c r="F21" s="7"/>
      <c r="G21" s="7"/>
      <c r="H21" s="7"/>
      <c r="I21" s="101">
        <v>725.36400000000003</v>
      </c>
    </row>
    <row r="22" spans="2:9" x14ac:dyDescent="0.25">
      <c r="B22" s="5">
        <v>197</v>
      </c>
      <c r="C22" s="7"/>
      <c r="D22" s="7"/>
      <c r="E22" s="7"/>
      <c r="F22" s="7"/>
      <c r="G22" s="7"/>
      <c r="H22" s="7"/>
      <c r="I22" s="107">
        <v>29.335000000000001</v>
      </c>
    </row>
    <row r="23" spans="2:9" x14ac:dyDescent="0.25">
      <c r="B23" s="5">
        <v>198</v>
      </c>
      <c r="C23" s="7"/>
      <c r="D23" s="7"/>
      <c r="E23" s="7"/>
      <c r="F23" s="7"/>
      <c r="G23" s="7"/>
      <c r="H23" s="7"/>
      <c r="I23" s="107">
        <v>82.200999999999993</v>
      </c>
    </row>
    <row r="24" spans="2:9" x14ac:dyDescent="0.25">
      <c r="B24" s="5">
        <v>199</v>
      </c>
      <c r="C24" s="7"/>
      <c r="D24" s="7"/>
      <c r="E24" s="7"/>
      <c r="F24" s="7"/>
      <c r="G24" s="7"/>
      <c r="H24" s="7"/>
      <c r="I24" s="101">
        <v>168.22200000000001</v>
      </c>
    </row>
    <row r="25" spans="2:9" x14ac:dyDescent="0.25">
      <c r="B25" s="5">
        <v>200</v>
      </c>
      <c r="C25" s="7"/>
      <c r="D25" s="7"/>
      <c r="E25" s="7"/>
      <c r="F25" s="7"/>
      <c r="G25" s="7"/>
      <c r="H25" s="7"/>
      <c r="I25" s="101">
        <v>36.865000000000002</v>
      </c>
    </row>
    <row r="26" spans="2:9" x14ac:dyDescent="0.25">
      <c r="B26" s="50">
        <v>201</v>
      </c>
      <c r="C26" s="7"/>
      <c r="D26" s="7"/>
      <c r="E26" s="7"/>
      <c r="F26" s="7"/>
      <c r="G26" s="7"/>
      <c r="H26" s="7"/>
      <c r="I26" s="101">
        <v>401.678</v>
      </c>
    </row>
    <row r="27" spans="2:9" x14ac:dyDescent="0.25">
      <c r="B27" s="50">
        <v>202</v>
      </c>
      <c r="C27" s="7"/>
      <c r="D27" s="7"/>
      <c r="E27" s="7"/>
      <c r="F27" s="7"/>
      <c r="G27" s="7"/>
      <c r="H27" s="7"/>
      <c r="I27" s="101">
        <v>837.19600000000003</v>
      </c>
    </row>
    <row r="28" spans="2:9" x14ac:dyDescent="0.25">
      <c r="B28" s="50" t="s">
        <v>30</v>
      </c>
      <c r="C28" s="7"/>
      <c r="D28" s="7"/>
      <c r="E28" s="7"/>
      <c r="F28" s="7"/>
      <c r="G28" s="7"/>
      <c r="H28" s="7"/>
      <c r="I28" s="101">
        <v>29.983000000000001</v>
      </c>
    </row>
    <row r="29" spans="2:9" x14ac:dyDescent="0.25">
      <c r="B29" s="67" t="s">
        <v>31</v>
      </c>
      <c r="C29" s="7"/>
      <c r="D29" s="7"/>
      <c r="E29" s="7"/>
      <c r="F29" s="7"/>
      <c r="G29" s="7"/>
      <c r="H29" s="7"/>
      <c r="I29" s="101">
        <v>18.007999999999999</v>
      </c>
    </row>
    <row r="30" spans="2:9" x14ac:dyDescent="0.25">
      <c r="B30" s="67">
        <v>203</v>
      </c>
      <c r="C30" s="7"/>
      <c r="D30" s="7"/>
      <c r="E30" s="7"/>
      <c r="F30" s="7"/>
      <c r="G30" s="7"/>
      <c r="H30" s="7"/>
      <c r="I30" s="108">
        <v>4294.9799999999996</v>
      </c>
    </row>
    <row r="31" spans="2:9" x14ac:dyDescent="0.25">
      <c r="B31" s="67">
        <v>204</v>
      </c>
      <c r="C31" s="7"/>
      <c r="D31" s="7"/>
      <c r="E31" s="7"/>
      <c r="F31" s="7"/>
      <c r="G31" s="7"/>
      <c r="H31" s="7"/>
      <c r="I31" s="108">
        <v>399.81700000000001</v>
      </c>
    </row>
    <row r="32" spans="2:9" x14ac:dyDescent="0.25">
      <c r="B32" s="67">
        <v>205</v>
      </c>
      <c r="C32" s="7"/>
      <c r="D32" s="7"/>
      <c r="E32" s="7"/>
      <c r="F32" s="7"/>
      <c r="G32" s="7"/>
      <c r="H32" s="7"/>
      <c r="I32" s="108">
        <f>1379.136+129.927</f>
        <v>1509.0629999999999</v>
      </c>
    </row>
    <row r="33" spans="2:10" x14ac:dyDescent="0.25">
      <c r="B33" s="67">
        <v>206</v>
      </c>
      <c r="C33" s="7"/>
      <c r="D33" s="7"/>
      <c r="E33" s="7"/>
      <c r="F33" s="7"/>
      <c r="G33" s="7"/>
      <c r="H33" s="7"/>
      <c r="I33" s="108">
        <v>363.98899999999998</v>
      </c>
    </row>
    <row r="34" spans="2:10" x14ac:dyDescent="0.25">
      <c r="B34" s="67">
        <v>205</v>
      </c>
      <c r="C34" s="7"/>
      <c r="D34" s="7"/>
      <c r="E34" s="7"/>
      <c r="F34" s="7"/>
      <c r="G34" s="7"/>
      <c r="H34" s="7"/>
      <c r="I34" s="107">
        <v>39.692999999999998</v>
      </c>
    </row>
    <row r="35" spans="2:10" x14ac:dyDescent="0.25">
      <c r="B35" s="50">
        <v>206</v>
      </c>
      <c r="C35" s="7"/>
      <c r="D35" s="7"/>
      <c r="E35" s="18"/>
      <c r="F35" s="18"/>
      <c r="G35" s="18"/>
      <c r="H35" s="18"/>
      <c r="I35" s="109">
        <f>86.142+555.865</f>
        <v>642.00700000000006</v>
      </c>
    </row>
    <row r="36" spans="2:10" x14ac:dyDescent="0.25">
      <c r="B36" s="50">
        <v>207</v>
      </c>
      <c r="C36" s="7"/>
      <c r="D36" s="7"/>
      <c r="E36" s="18"/>
      <c r="F36" s="18"/>
      <c r="G36" s="18"/>
      <c r="H36" s="18"/>
      <c r="I36" s="109">
        <v>154.33500000000001</v>
      </c>
    </row>
    <row r="37" spans="2:10" x14ac:dyDescent="0.25">
      <c r="B37" s="5">
        <v>208</v>
      </c>
      <c r="C37" s="7"/>
      <c r="D37" s="7"/>
      <c r="E37" s="7"/>
      <c r="F37" s="7"/>
      <c r="G37" s="7"/>
      <c r="H37" s="7"/>
      <c r="I37" s="107">
        <v>153.34399999999999</v>
      </c>
      <c r="J37" s="35"/>
    </row>
    <row r="38" spans="2:10" x14ac:dyDescent="0.25">
      <c r="B38" s="5">
        <v>209</v>
      </c>
      <c r="C38" s="7"/>
      <c r="D38" s="7"/>
      <c r="E38" s="7"/>
      <c r="F38" s="7"/>
      <c r="G38" s="7"/>
      <c r="H38" s="7"/>
      <c r="I38" s="107">
        <v>348.755</v>
      </c>
      <c r="J38" s="35"/>
    </row>
    <row r="39" spans="2:10" x14ac:dyDescent="0.25">
      <c r="B39" s="5">
        <v>210</v>
      </c>
      <c r="C39" s="7"/>
      <c r="D39" s="7"/>
      <c r="E39" s="7"/>
      <c r="F39" s="7"/>
      <c r="G39" s="7"/>
      <c r="H39" s="7"/>
      <c r="I39" s="107">
        <v>111.533</v>
      </c>
      <c r="J39" s="35"/>
    </row>
    <row r="40" spans="2:10" x14ac:dyDescent="0.25">
      <c r="B40" s="5">
        <v>211</v>
      </c>
      <c r="C40" s="7"/>
      <c r="D40" s="7"/>
      <c r="E40" s="7"/>
      <c r="F40" s="7"/>
      <c r="G40" s="7"/>
      <c r="H40" s="7"/>
      <c r="I40" s="101">
        <v>194.33500000000001</v>
      </c>
    </row>
    <row r="41" spans="2:10" x14ac:dyDescent="0.25">
      <c r="B41" s="50">
        <v>212</v>
      </c>
      <c r="C41" s="7"/>
      <c r="D41" s="7"/>
      <c r="E41" s="7"/>
      <c r="F41" s="18"/>
      <c r="G41" s="18"/>
      <c r="H41" s="18"/>
      <c r="I41" s="110">
        <v>206.78399999999999</v>
      </c>
    </row>
    <row r="42" spans="2:10" x14ac:dyDescent="0.25">
      <c r="B42" s="50">
        <v>213</v>
      </c>
      <c r="C42" s="7"/>
      <c r="D42" s="7"/>
      <c r="E42" s="7"/>
      <c r="F42" s="7"/>
      <c r="G42" s="7"/>
      <c r="H42" s="7"/>
      <c r="I42" s="107">
        <v>54.725000000000001</v>
      </c>
    </row>
    <row r="43" spans="2:10" x14ac:dyDescent="0.25">
      <c r="B43" s="51">
        <v>214</v>
      </c>
      <c r="C43" s="7"/>
      <c r="D43" s="7"/>
      <c r="E43" s="7"/>
      <c r="F43" s="7"/>
      <c r="G43" s="7"/>
      <c r="H43" s="7"/>
      <c r="I43" s="111">
        <v>1519.02</v>
      </c>
    </row>
    <row r="44" spans="2:10" x14ac:dyDescent="0.25">
      <c r="B44" s="5">
        <v>215</v>
      </c>
      <c r="C44" s="7"/>
      <c r="D44" s="7"/>
      <c r="E44" s="7"/>
      <c r="F44" s="7"/>
      <c r="G44" s="7"/>
      <c r="H44" s="7"/>
      <c r="I44" s="101">
        <v>301.70999999999998</v>
      </c>
    </row>
    <row r="45" spans="2:10" x14ac:dyDescent="0.25">
      <c r="B45" s="5">
        <v>216</v>
      </c>
      <c r="C45" s="7"/>
      <c r="D45" s="7"/>
      <c r="E45" s="7"/>
      <c r="F45" s="7"/>
      <c r="G45" s="7"/>
      <c r="H45" s="7"/>
      <c r="I45" s="101">
        <v>155.43100000000001</v>
      </c>
    </row>
    <row r="46" spans="2:10" x14ac:dyDescent="0.25">
      <c r="B46" s="5">
        <v>217</v>
      </c>
      <c r="C46" s="7"/>
      <c r="D46" s="7"/>
      <c r="E46" s="7"/>
      <c r="F46" s="7"/>
      <c r="G46" s="7"/>
      <c r="H46" s="7"/>
      <c r="I46" s="101">
        <f>491.593+209.728</f>
        <v>701.32100000000003</v>
      </c>
    </row>
    <row r="47" spans="2:10" x14ac:dyDescent="0.25">
      <c r="B47" s="67">
        <v>218</v>
      </c>
      <c r="C47" s="7"/>
      <c r="D47" s="7"/>
      <c r="E47" s="7"/>
      <c r="F47" s="7"/>
      <c r="G47" s="7"/>
      <c r="H47" s="7"/>
      <c r="I47" s="101">
        <v>253.65700000000001</v>
      </c>
    </row>
    <row r="48" spans="2:10" x14ac:dyDescent="0.25">
      <c r="B48" s="67">
        <v>219</v>
      </c>
      <c r="C48" s="7"/>
      <c r="D48" s="7"/>
      <c r="E48" s="7"/>
      <c r="F48" s="7"/>
      <c r="G48" s="7"/>
      <c r="H48" s="7"/>
      <c r="I48" s="108">
        <v>350.93200000000002</v>
      </c>
    </row>
    <row r="49" spans="2:9" ht="15.75" customHeight="1" x14ac:dyDescent="0.25">
      <c r="B49" s="67">
        <v>220</v>
      </c>
      <c r="C49" s="7"/>
      <c r="D49" s="7"/>
      <c r="E49" s="7"/>
      <c r="F49" s="7"/>
      <c r="G49" s="7"/>
      <c r="H49" s="7"/>
      <c r="I49" s="101">
        <v>34.281999999999996</v>
      </c>
    </row>
    <row r="50" spans="2:9" x14ac:dyDescent="0.25">
      <c r="B50" s="67">
        <v>221</v>
      </c>
      <c r="C50" s="7"/>
      <c r="D50" s="7"/>
      <c r="E50" s="7"/>
      <c r="F50" s="7"/>
      <c r="G50" s="7"/>
      <c r="H50" s="7"/>
      <c r="I50" s="107">
        <v>28.867000000000001</v>
      </c>
    </row>
    <row r="51" spans="2:9" x14ac:dyDescent="0.25">
      <c r="B51" s="67">
        <v>222</v>
      </c>
      <c r="C51" s="7"/>
      <c r="D51" s="7"/>
      <c r="E51" s="7"/>
      <c r="F51" s="7"/>
      <c r="G51" s="7"/>
      <c r="H51" s="7"/>
      <c r="I51" s="107">
        <v>102.083</v>
      </c>
    </row>
    <row r="52" spans="2:9" x14ac:dyDescent="0.25">
      <c r="B52" s="67">
        <v>223</v>
      </c>
      <c r="C52" s="7"/>
      <c r="D52" s="7"/>
      <c r="E52" s="7"/>
      <c r="F52" s="7"/>
      <c r="G52" s="7"/>
      <c r="H52" s="7"/>
      <c r="I52" s="107">
        <v>116.086</v>
      </c>
    </row>
    <row r="53" spans="2:9" x14ac:dyDescent="0.25">
      <c r="B53" s="67">
        <v>224</v>
      </c>
      <c r="C53" s="7"/>
      <c r="D53" s="7"/>
      <c r="E53" s="7"/>
      <c r="F53" s="7"/>
      <c r="G53" s="7"/>
      <c r="H53" s="7"/>
      <c r="I53" s="107">
        <f>114.989+2590.425</f>
        <v>2705.4140000000002</v>
      </c>
    </row>
    <row r="54" spans="2:9" x14ac:dyDescent="0.25">
      <c r="B54" s="50">
        <v>225</v>
      </c>
      <c r="C54" s="7"/>
      <c r="D54" s="7"/>
      <c r="E54" s="7"/>
      <c r="F54" s="7"/>
      <c r="G54" s="7"/>
      <c r="H54" s="7"/>
      <c r="I54" s="101">
        <v>313.47699999999998</v>
      </c>
    </row>
    <row r="55" spans="2:9" x14ac:dyDescent="0.25">
      <c r="B55" s="5">
        <v>226</v>
      </c>
      <c r="C55" s="7"/>
      <c r="D55" s="7"/>
      <c r="E55" s="7"/>
      <c r="F55" s="7"/>
      <c r="G55" s="7"/>
      <c r="H55" s="7"/>
      <c r="I55" s="101">
        <v>46.787999999999997</v>
      </c>
    </row>
    <row r="56" spans="2:9" x14ac:dyDescent="0.25">
      <c r="B56" s="5">
        <v>227</v>
      </c>
      <c r="C56" s="7"/>
      <c r="D56" s="7"/>
      <c r="E56" s="7"/>
      <c r="F56" s="7"/>
      <c r="G56" s="7"/>
      <c r="H56" s="7"/>
      <c r="I56" s="101">
        <v>91.275999999999996</v>
      </c>
    </row>
    <row r="57" spans="2:9" x14ac:dyDescent="0.25">
      <c r="B57" s="5">
        <v>228</v>
      </c>
      <c r="C57" s="7"/>
      <c r="D57" s="7"/>
      <c r="E57" s="7"/>
      <c r="F57" s="7"/>
      <c r="G57" s="7"/>
      <c r="H57" s="7"/>
      <c r="I57" s="101">
        <v>32.131</v>
      </c>
    </row>
    <row r="58" spans="2:9" x14ac:dyDescent="0.25">
      <c r="B58" s="5">
        <v>229</v>
      </c>
      <c r="C58" s="7"/>
      <c r="D58" s="7"/>
      <c r="E58" s="7"/>
      <c r="F58" s="7"/>
      <c r="G58" s="7"/>
      <c r="H58" s="7"/>
      <c r="I58" s="101">
        <v>143.97399999999999</v>
      </c>
    </row>
    <row r="59" spans="2:9" x14ac:dyDescent="0.25">
      <c r="B59" s="5">
        <v>230</v>
      </c>
      <c r="C59" s="7"/>
      <c r="D59" s="7"/>
      <c r="E59" s="7"/>
      <c r="F59" s="7"/>
      <c r="G59" s="7"/>
      <c r="H59" s="7"/>
      <c r="I59" s="101">
        <v>148.59200000000001</v>
      </c>
    </row>
    <row r="60" spans="2:9" x14ac:dyDescent="0.25">
      <c r="B60" s="5">
        <v>231</v>
      </c>
      <c r="C60" s="7"/>
      <c r="D60" s="7"/>
      <c r="E60" s="7"/>
      <c r="F60" s="7"/>
      <c r="G60" s="7"/>
      <c r="H60" s="7"/>
      <c r="I60" s="101">
        <v>273.86799999999999</v>
      </c>
    </row>
    <row r="61" spans="2:9" x14ac:dyDescent="0.25">
      <c r="B61" s="5">
        <v>232</v>
      </c>
      <c r="C61" s="7"/>
      <c r="D61" s="7"/>
      <c r="E61" s="7"/>
      <c r="F61" s="7"/>
      <c r="G61" s="7"/>
      <c r="H61" s="7"/>
      <c r="I61" s="107">
        <v>50.844000000000001</v>
      </c>
    </row>
    <row r="62" spans="2:9" x14ac:dyDescent="0.25">
      <c r="B62" s="50">
        <v>233</v>
      </c>
      <c r="C62" s="7"/>
      <c r="D62" s="7"/>
      <c r="E62" s="7"/>
      <c r="F62" s="7"/>
      <c r="G62" s="7"/>
      <c r="H62" s="7"/>
      <c r="I62" s="107">
        <v>311.904</v>
      </c>
    </row>
    <row r="63" spans="2:9" x14ac:dyDescent="0.25">
      <c r="B63" s="51">
        <v>234</v>
      </c>
      <c r="C63" s="7"/>
      <c r="D63" s="7"/>
      <c r="E63" s="7"/>
      <c r="F63" s="7"/>
      <c r="G63" s="7"/>
      <c r="H63" s="7"/>
      <c r="I63" s="107">
        <v>33.198999999999998</v>
      </c>
    </row>
    <row r="64" spans="2:9" x14ac:dyDescent="0.25">
      <c r="B64" s="50">
        <v>235</v>
      </c>
      <c r="C64" s="7"/>
      <c r="D64" s="7"/>
      <c r="E64" s="7"/>
      <c r="F64" s="7"/>
      <c r="G64" s="7"/>
      <c r="H64" s="7"/>
      <c r="I64" s="107">
        <v>347.13</v>
      </c>
    </row>
    <row r="65" spans="2:9" x14ac:dyDescent="0.25">
      <c r="B65" s="5">
        <v>236</v>
      </c>
      <c r="C65" s="7"/>
      <c r="D65" s="7"/>
      <c r="E65" s="7"/>
      <c r="F65" s="7"/>
      <c r="G65" s="7"/>
      <c r="H65" s="7"/>
      <c r="I65" s="107">
        <v>336.72</v>
      </c>
    </row>
    <row r="66" spans="2:9" x14ac:dyDescent="0.25">
      <c r="B66" s="5">
        <v>237</v>
      </c>
      <c r="C66" s="7"/>
      <c r="D66" s="7"/>
      <c r="E66" s="7"/>
      <c r="F66" s="7"/>
      <c r="G66" s="7"/>
      <c r="H66" s="7"/>
      <c r="I66" s="107">
        <v>4022.3850000000002</v>
      </c>
    </row>
    <row r="67" spans="2:9" x14ac:dyDescent="0.25">
      <c r="B67" s="5">
        <v>238</v>
      </c>
      <c r="C67" s="7"/>
      <c r="D67" s="7"/>
      <c r="E67" s="7"/>
      <c r="F67" s="7"/>
      <c r="G67" s="7"/>
      <c r="H67" s="7"/>
      <c r="I67" s="111">
        <v>3360.1790000000001</v>
      </c>
    </row>
    <row r="68" spans="2:9" x14ac:dyDescent="0.25">
      <c r="B68" s="5">
        <v>239</v>
      </c>
      <c r="C68" s="7"/>
      <c r="D68" s="7"/>
      <c r="E68" s="7"/>
      <c r="F68" s="7"/>
      <c r="G68" s="7"/>
      <c r="H68" s="7"/>
      <c r="I68" s="111">
        <v>2663.0520000000001</v>
      </c>
    </row>
    <row r="69" spans="2:9" x14ac:dyDescent="0.25">
      <c r="B69" s="5">
        <v>240</v>
      </c>
      <c r="C69" s="7"/>
      <c r="D69" s="7"/>
      <c r="E69" s="7"/>
      <c r="F69" s="7"/>
      <c r="G69" s="7"/>
      <c r="H69" s="7"/>
      <c r="I69" s="101">
        <v>89.594999999999999</v>
      </c>
    </row>
    <row r="70" spans="2:9" x14ac:dyDescent="0.25">
      <c r="B70" s="5">
        <v>241</v>
      </c>
      <c r="C70" s="7"/>
      <c r="D70" s="7"/>
      <c r="E70" s="7"/>
      <c r="F70" s="7"/>
      <c r="G70" s="7"/>
      <c r="H70" s="7"/>
      <c r="I70" s="101">
        <v>18.047000000000001</v>
      </c>
    </row>
    <row r="71" spans="2:9" x14ac:dyDescent="0.25">
      <c r="B71" s="5">
        <v>242</v>
      </c>
      <c r="C71" s="7"/>
      <c r="D71" s="7"/>
      <c r="E71" s="7"/>
      <c r="F71" s="7"/>
      <c r="G71" s="7"/>
      <c r="H71" s="7"/>
      <c r="I71" s="101">
        <v>466.30200000000002</v>
      </c>
    </row>
    <row r="72" spans="2:9" x14ac:dyDescent="0.25">
      <c r="B72" s="5">
        <v>243</v>
      </c>
      <c r="C72" s="7"/>
      <c r="D72" s="7"/>
      <c r="E72" s="7"/>
      <c r="F72" s="7"/>
      <c r="G72" s="7"/>
      <c r="H72" s="7"/>
      <c r="I72" s="101">
        <v>269.02800000000002</v>
      </c>
    </row>
    <row r="73" spans="2:9" x14ac:dyDescent="0.25">
      <c r="B73" s="5">
        <v>244</v>
      </c>
      <c r="C73" s="7"/>
      <c r="D73" s="7"/>
      <c r="E73" s="7"/>
      <c r="F73" s="7"/>
      <c r="G73" s="7"/>
      <c r="H73" s="7"/>
      <c r="I73" s="107">
        <v>678.78</v>
      </c>
    </row>
    <row r="74" spans="2:9" s="49" customFormat="1" x14ac:dyDescent="0.25">
      <c r="B74" s="47">
        <v>245</v>
      </c>
      <c r="C74" s="48"/>
      <c r="D74" s="48"/>
      <c r="E74" s="48"/>
      <c r="F74" s="48"/>
      <c r="G74" s="48"/>
      <c r="H74" s="48"/>
      <c r="I74" s="112">
        <v>204.90799999999999</v>
      </c>
    </row>
    <row r="75" spans="2:9" x14ac:dyDescent="0.25">
      <c r="B75" s="5">
        <v>246</v>
      </c>
      <c r="C75" s="7"/>
      <c r="D75" s="7"/>
      <c r="E75" s="7"/>
      <c r="F75" s="7"/>
      <c r="G75" s="7"/>
      <c r="H75" s="7"/>
      <c r="I75" s="101">
        <v>120.354</v>
      </c>
    </row>
    <row r="76" spans="2:9" x14ac:dyDescent="0.25">
      <c r="B76" s="5">
        <v>247</v>
      </c>
      <c r="C76" s="7"/>
      <c r="D76" s="7"/>
      <c r="E76" s="7"/>
      <c r="F76" s="7"/>
      <c r="G76" s="7"/>
      <c r="H76" s="7"/>
      <c r="I76" s="101">
        <v>252.58</v>
      </c>
    </row>
    <row r="77" spans="2:9" x14ac:dyDescent="0.25">
      <c r="B77" s="5">
        <v>248</v>
      </c>
      <c r="C77" s="7"/>
      <c r="D77" s="7"/>
      <c r="E77" s="7"/>
      <c r="F77" s="7"/>
      <c r="G77" s="7"/>
      <c r="H77" s="7"/>
      <c r="I77" s="101">
        <v>330.84199999999998</v>
      </c>
    </row>
    <row r="78" spans="2:9" x14ac:dyDescent="0.25">
      <c r="B78" s="5">
        <v>249</v>
      </c>
      <c r="C78" s="7"/>
      <c r="D78" s="7"/>
      <c r="E78" s="7"/>
      <c r="F78" s="7"/>
      <c r="G78" s="7"/>
      <c r="H78" s="7"/>
      <c r="I78" s="101">
        <v>462.29700000000003</v>
      </c>
    </row>
    <row r="79" spans="2:9" x14ac:dyDescent="0.25">
      <c r="B79" s="5">
        <v>250</v>
      </c>
      <c r="C79" s="7"/>
      <c r="D79" s="7"/>
      <c r="E79" s="7"/>
      <c r="F79" s="7"/>
      <c r="G79" s="7"/>
      <c r="H79" s="7"/>
      <c r="I79" s="101">
        <v>144.18899999999999</v>
      </c>
    </row>
    <row r="80" spans="2:9" x14ac:dyDescent="0.25">
      <c r="B80" s="5">
        <v>251</v>
      </c>
      <c r="C80" s="7"/>
      <c r="D80" s="7"/>
      <c r="E80" s="7"/>
      <c r="F80" s="7"/>
      <c r="G80" s="7"/>
      <c r="H80" s="7"/>
      <c r="I80" s="101">
        <v>271.52800000000002</v>
      </c>
    </row>
    <row r="81" spans="2:9" x14ac:dyDescent="0.25">
      <c r="B81" s="5">
        <v>252</v>
      </c>
      <c r="C81" s="7"/>
      <c r="D81" s="7"/>
      <c r="E81" s="7"/>
      <c r="F81" s="7"/>
      <c r="G81" s="7"/>
      <c r="H81" s="7"/>
      <c r="I81" s="101">
        <v>1534.8409999999999</v>
      </c>
    </row>
    <row r="82" spans="2:9" x14ac:dyDescent="0.25">
      <c r="B82" s="5">
        <v>253</v>
      </c>
      <c r="C82" s="7"/>
      <c r="D82" s="7"/>
      <c r="E82" s="7"/>
      <c r="F82" s="7"/>
      <c r="G82" s="7"/>
      <c r="H82" s="7"/>
      <c r="I82" s="101">
        <v>143.19200000000001</v>
      </c>
    </row>
    <row r="83" spans="2:9" x14ac:dyDescent="0.25">
      <c r="B83" s="5">
        <v>254</v>
      </c>
      <c r="C83" s="7"/>
      <c r="D83" s="7"/>
      <c r="E83" s="7"/>
      <c r="F83" s="7"/>
      <c r="G83" s="7"/>
      <c r="H83" s="7"/>
      <c r="I83" s="101">
        <v>287.245</v>
      </c>
    </row>
    <row r="84" spans="2:9" x14ac:dyDescent="0.25">
      <c r="B84" s="5">
        <v>255</v>
      </c>
      <c r="C84" s="7"/>
      <c r="D84" s="7"/>
      <c r="E84" s="7"/>
      <c r="F84" s="7"/>
      <c r="G84" s="7"/>
      <c r="H84" s="7"/>
      <c r="I84" s="107">
        <v>745.16399999999999</v>
      </c>
    </row>
    <row r="85" spans="2:9" x14ac:dyDescent="0.25">
      <c r="B85" s="5">
        <v>256</v>
      </c>
      <c r="C85" s="7"/>
      <c r="D85" s="7"/>
      <c r="E85" s="7"/>
      <c r="F85" s="7"/>
      <c r="G85" s="7"/>
      <c r="H85" s="7"/>
      <c r="I85" s="107">
        <v>22.738</v>
      </c>
    </row>
    <row r="86" spans="2:9" x14ac:dyDescent="0.25">
      <c r="B86" s="5">
        <v>257</v>
      </c>
      <c r="C86" s="7"/>
      <c r="D86" s="7"/>
      <c r="E86" s="7"/>
      <c r="F86" s="7"/>
      <c r="G86" s="7"/>
      <c r="H86" s="7"/>
      <c r="I86" s="107">
        <v>2478.893</v>
      </c>
    </row>
    <row r="87" spans="2:9" x14ac:dyDescent="0.25">
      <c r="B87" s="52">
        <v>258</v>
      </c>
      <c r="C87" s="7"/>
      <c r="D87" s="7"/>
      <c r="E87" s="7"/>
      <c r="F87" s="7"/>
      <c r="G87" s="7"/>
      <c r="H87" s="7"/>
      <c r="I87" s="107">
        <v>1073.634</v>
      </c>
    </row>
    <row r="88" spans="2:9" x14ac:dyDescent="0.25">
      <c r="B88" s="5">
        <v>259</v>
      </c>
      <c r="C88" s="7"/>
      <c r="D88" s="7"/>
      <c r="E88" s="7"/>
      <c r="F88" s="7"/>
      <c r="G88" s="7"/>
      <c r="H88" s="7"/>
      <c r="I88" s="107">
        <v>286.20800000000003</v>
      </c>
    </row>
    <row r="89" spans="2:9" x14ac:dyDescent="0.25">
      <c r="B89" s="5">
        <v>260</v>
      </c>
      <c r="C89" s="7"/>
      <c r="D89" s="7"/>
      <c r="E89" s="7"/>
      <c r="F89" s="7"/>
      <c r="G89" s="7"/>
      <c r="H89" s="7"/>
      <c r="I89" s="107">
        <v>321.33100000000002</v>
      </c>
    </row>
    <row r="90" spans="2:9" x14ac:dyDescent="0.25">
      <c r="B90" s="5">
        <v>261</v>
      </c>
      <c r="C90" s="7"/>
      <c r="D90" s="7"/>
      <c r="E90" s="7"/>
      <c r="F90" s="7"/>
      <c r="G90" s="7"/>
      <c r="H90" s="7"/>
      <c r="I90" s="107">
        <v>129.29499999999999</v>
      </c>
    </row>
    <row r="91" spans="2:9" x14ac:dyDescent="0.25">
      <c r="B91" s="5">
        <v>262</v>
      </c>
      <c r="C91" s="7"/>
      <c r="D91" s="7"/>
      <c r="E91" s="7"/>
      <c r="F91" s="7"/>
      <c r="G91" s="7"/>
      <c r="H91" s="7"/>
      <c r="I91" s="107">
        <v>494.41399999999999</v>
      </c>
    </row>
    <row r="92" spans="2:9" x14ac:dyDescent="0.25">
      <c r="B92" s="5">
        <v>263</v>
      </c>
      <c r="C92" s="7"/>
      <c r="D92" s="7"/>
      <c r="E92" s="7"/>
      <c r="F92" s="7"/>
      <c r="G92" s="7"/>
      <c r="H92" s="7"/>
      <c r="I92" s="107">
        <f>55.05+207.854</f>
        <v>262.904</v>
      </c>
    </row>
    <row r="93" spans="2:9" x14ac:dyDescent="0.25">
      <c r="B93" s="5">
        <v>264</v>
      </c>
      <c r="C93" s="7"/>
      <c r="D93" s="7"/>
      <c r="E93" s="7"/>
      <c r="F93" s="7"/>
      <c r="G93" s="7"/>
      <c r="H93" s="7"/>
      <c r="I93" s="107">
        <f>423.1+901.024</f>
        <v>1324.124</v>
      </c>
    </row>
    <row r="94" spans="2:9" x14ac:dyDescent="0.25">
      <c r="B94" s="5">
        <v>265</v>
      </c>
      <c r="C94" s="7"/>
      <c r="D94" s="7"/>
      <c r="E94" s="7"/>
      <c r="F94" s="7"/>
      <c r="G94" s="7"/>
      <c r="H94" s="7"/>
      <c r="I94" s="101">
        <v>238.602</v>
      </c>
    </row>
    <row r="95" spans="2:9" x14ac:dyDescent="0.25">
      <c r="B95" s="5">
        <v>266</v>
      </c>
      <c r="C95" s="7"/>
      <c r="D95" s="7"/>
      <c r="E95" s="7"/>
      <c r="F95" s="7"/>
      <c r="G95" s="7"/>
      <c r="H95" s="7"/>
      <c r="I95" s="101">
        <v>170.90600000000001</v>
      </c>
    </row>
    <row r="96" spans="2:9" x14ac:dyDescent="0.25">
      <c r="B96" s="5">
        <v>267</v>
      </c>
      <c r="C96" s="7"/>
      <c r="D96" s="7"/>
      <c r="E96" s="7"/>
      <c r="F96" s="7"/>
      <c r="G96" s="7"/>
      <c r="H96" s="7"/>
      <c r="I96" s="107">
        <v>768.72799999999995</v>
      </c>
    </row>
    <row r="97" spans="1:10" x14ac:dyDescent="0.25">
      <c r="B97" s="5">
        <v>268</v>
      </c>
      <c r="C97" s="7"/>
      <c r="D97" s="7"/>
      <c r="E97" s="7"/>
      <c r="F97" s="7"/>
      <c r="G97" s="7"/>
      <c r="H97" s="7"/>
      <c r="I97" s="111">
        <v>642.95899999999995</v>
      </c>
    </row>
    <row r="98" spans="1:10" x14ac:dyDescent="0.25">
      <c r="B98" s="5">
        <v>269</v>
      </c>
      <c r="C98" s="7"/>
      <c r="D98" s="7"/>
      <c r="E98" s="7"/>
      <c r="F98" s="7"/>
      <c r="G98" s="7"/>
      <c r="H98" s="7"/>
      <c r="I98" s="111">
        <v>891.58199999999999</v>
      </c>
    </row>
    <row r="99" spans="1:10" x14ac:dyDescent="0.25">
      <c r="B99" s="5">
        <v>270</v>
      </c>
      <c r="C99" s="7"/>
      <c r="D99" s="7"/>
      <c r="E99" s="7"/>
      <c r="F99" s="7"/>
      <c r="G99" s="7"/>
      <c r="H99" s="7"/>
      <c r="I99" s="107">
        <v>293.26400000000001</v>
      </c>
      <c r="J99" s="1" t="s">
        <v>10</v>
      </c>
    </row>
    <row r="100" spans="1:10" ht="15.75" thickBot="1" x14ac:dyDescent="0.3">
      <c r="B100" s="5">
        <v>271.74599999999998</v>
      </c>
      <c r="C100" s="7"/>
      <c r="D100" s="7"/>
      <c r="E100" s="7"/>
      <c r="F100" s="7"/>
      <c r="G100" s="7"/>
      <c r="H100" s="7"/>
      <c r="I100" s="107">
        <v>114.746</v>
      </c>
    </row>
    <row r="101" spans="1:10" ht="15.75" thickBot="1" x14ac:dyDescent="0.3">
      <c r="B101" s="8" t="s">
        <v>9</v>
      </c>
      <c r="C101" s="9"/>
      <c r="D101" s="9"/>
      <c r="E101" s="9"/>
      <c r="F101" s="9"/>
      <c r="G101" s="9"/>
      <c r="H101" s="9"/>
      <c r="I101" s="113">
        <f>SUM(I4:I100)</f>
        <v>51162.226999999992</v>
      </c>
    </row>
    <row r="103" spans="1:10" ht="31.5" customHeight="1" x14ac:dyDescent="0.25">
      <c r="A103" s="71" t="s">
        <v>55</v>
      </c>
      <c r="B103" s="71"/>
      <c r="C103" s="71"/>
      <c r="D103" s="71"/>
      <c r="E103" s="71"/>
      <c r="F103" s="71"/>
      <c r="G103" s="71"/>
      <c r="H103" s="71"/>
      <c r="I103" s="71"/>
    </row>
  </sheetData>
  <mergeCells count="3">
    <mergeCell ref="A103:I103"/>
    <mergeCell ref="B1:I1"/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5"/>
  <sheetViews>
    <sheetView topLeftCell="A130" zoomScale="115" zoomScaleNormal="115" workbookViewId="0">
      <selection activeCell="C152" sqref="C152"/>
    </sheetView>
  </sheetViews>
  <sheetFormatPr defaultRowHeight="15" x14ac:dyDescent="0.25"/>
  <cols>
    <col min="2" max="2" width="12.140625" style="1" customWidth="1"/>
    <col min="3" max="3" width="41.28515625" style="1" customWidth="1"/>
    <col min="4" max="4" width="18" style="1" customWidth="1"/>
    <col min="6" max="6" width="34" bestFit="1" customWidth="1"/>
    <col min="7" max="7" width="18.7109375" bestFit="1" customWidth="1"/>
    <col min="8" max="8" width="20.42578125" bestFit="1" customWidth="1"/>
  </cols>
  <sheetData>
    <row r="1" spans="2:8" ht="63.75" customHeight="1" thickBot="1" x14ac:dyDescent="0.35">
      <c r="B1" s="78" t="s">
        <v>0</v>
      </c>
      <c r="C1" s="79"/>
      <c r="D1" s="42"/>
    </row>
    <row r="2" spans="2:8" ht="19.5" thickBot="1" x14ac:dyDescent="0.35">
      <c r="B2" s="80" t="s">
        <v>11</v>
      </c>
      <c r="C2" s="81"/>
      <c r="D2" s="43"/>
      <c r="E2" s="82" t="s">
        <v>11</v>
      </c>
      <c r="F2" s="82"/>
      <c r="G2" s="82"/>
      <c r="H2" s="82"/>
    </row>
    <row r="3" spans="2:8" ht="15.75" thickBot="1" x14ac:dyDescent="0.3">
      <c r="B3" s="10" t="s">
        <v>2</v>
      </c>
      <c r="C3" s="11" t="s">
        <v>6</v>
      </c>
      <c r="D3" s="20"/>
      <c r="E3" s="4" t="s">
        <v>2</v>
      </c>
      <c r="F3" s="4" t="s">
        <v>7</v>
      </c>
      <c r="G3" s="4" t="s">
        <v>6</v>
      </c>
      <c r="H3" s="4" t="s">
        <v>8</v>
      </c>
    </row>
    <row r="4" spans="2:8" x14ac:dyDescent="0.25">
      <c r="B4" s="13">
        <v>174</v>
      </c>
      <c r="C4" s="14">
        <v>517.29200000000003</v>
      </c>
      <c r="D4" s="20"/>
    </row>
    <row r="5" spans="2:8" x14ac:dyDescent="0.25">
      <c r="B5" s="13">
        <v>175</v>
      </c>
      <c r="C5" s="14">
        <v>141.33799999999999</v>
      </c>
      <c r="D5" s="20"/>
    </row>
    <row r="6" spans="2:8" x14ac:dyDescent="0.25">
      <c r="B6" s="13">
        <v>176</v>
      </c>
      <c r="C6" s="14">
        <v>94.358999999999995</v>
      </c>
      <c r="D6" s="20"/>
    </row>
    <row r="7" spans="2:8" x14ac:dyDescent="0.25">
      <c r="B7" s="13">
        <v>177</v>
      </c>
      <c r="C7" s="14">
        <v>113.681</v>
      </c>
      <c r="D7" s="20"/>
    </row>
    <row r="8" spans="2:8" x14ac:dyDescent="0.25">
      <c r="B8" s="13">
        <v>178</v>
      </c>
      <c r="C8" s="14">
        <v>1571.7170000000001</v>
      </c>
      <c r="D8" s="20"/>
    </row>
    <row r="9" spans="2:8" x14ac:dyDescent="0.25">
      <c r="B9" s="13">
        <v>179</v>
      </c>
      <c r="C9" s="14">
        <v>564.20600000000002</v>
      </c>
      <c r="D9" s="20"/>
    </row>
    <row r="10" spans="2:8" x14ac:dyDescent="0.25">
      <c r="B10" s="13">
        <v>180</v>
      </c>
      <c r="C10" s="14">
        <v>4204.7449999999999</v>
      </c>
      <c r="D10" s="20"/>
    </row>
    <row r="11" spans="2:8" x14ac:dyDescent="0.25">
      <c r="B11" s="13">
        <v>181</v>
      </c>
      <c r="C11" s="14">
        <v>799.28700000000003</v>
      </c>
      <c r="D11" s="20"/>
    </row>
    <row r="12" spans="2:8" x14ac:dyDescent="0.25">
      <c r="B12" s="13" t="s">
        <v>32</v>
      </c>
      <c r="C12" s="14">
        <v>478.97</v>
      </c>
      <c r="D12" s="20"/>
    </row>
    <row r="13" spans="2:8" x14ac:dyDescent="0.25">
      <c r="B13" s="13">
        <v>182</v>
      </c>
      <c r="C13" s="14">
        <v>297.33100000000002</v>
      </c>
      <c r="D13" s="20"/>
    </row>
    <row r="14" spans="2:8" x14ac:dyDescent="0.25">
      <c r="B14" s="13" t="s">
        <v>33</v>
      </c>
      <c r="C14" s="14">
        <v>214.49600000000001</v>
      </c>
      <c r="D14" s="20"/>
    </row>
    <row r="15" spans="2:8" x14ac:dyDescent="0.25">
      <c r="B15" s="13">
        <v>183</v>
      </c>
      <c r="C15" s="14">
        <v>1160.7860000000001</v>
      </c>
      <c r="D15" s="20"/>
    </row>
    <row r="16" spans="2:8" x14ac:dyDescent="0.25">
      <c r="B16" s="13">
        <v>184</v>
      </c>
      <c r="C16" s="14">
        <f>201.763+186.2+1645.161</f>
        <v>2033.124</v>
      </c>
      <c r="D16" s="20"/>
    </row>
    <row r="17" spans="2:4" x14ac:dyDescent="0.25">
      <c r="B17" s="13">
        <v>185</v>
      </c>
      <c r="C17" s="14">
        <v>1024.72</v>
      </c>
      <c r="D17" s="20"/>
    </row>
    <row r="18" spans="2:4" x14ac:dyDescent="0.25">
      <c r="B18" s="13">
        <v>186</v>
      </c>
      <c r="C18" s="14">
        <v>0</v>
      </c>
      <c r="D18" s="20"/>
    </row>
    <row r="19" spans="2:4" x14ac:dyDescent="0.25">
      <c r="B19" s="13">
        <v>187</v>
      </c>
      <c r="C19" s="14">
        <v>113.01600000000001</v>
      </c>
      <c r="D19" s="20"/>
    </row>
    <row r="20" spans="2:4" x14ac:dyDescent="0.25">
      <c r="B20" s="13">
        <v>188</v>
      </c>
      <c r="C20" s="14">
        <v>251.05099999999999</v>
      </c>
      <c r="D20" s="20"/>
    </row>
    <row r="21" spans="2:4" x14ac:dyDescent="0.25">
      <c r="B21" s="13">
        <v>189</v>
      </c>
      <c r="C21" s="14">
        <v>55.856000000000002</v>
      </c>
      <c r="D21" s="20"/>
    </row>
    <row r="22" spans="2:4" x14ac:dyDescent="0.25">
      <c r="B22" s="13">
        <v>190</v>
      </c>
      <c r="C22" s="14">
        <v>364.67399999999998</v>
      </c>
      <c r="D22" s="20"/>
    </row>
    <row r="23" spans="2:4" x14ac:dyDescent="0.25">
      <c r="B23" s="13">
        <v>191</v>
      </c>
      <c r="C23" s="14">
        <v>1113.6279999999999</v>
      </c>
      <c r="D23" s="20"/>
    </row>
    <row r="24" spans="2:4" x14ac:dyDescent="0.25">
      <c r="B24" s="13">
        <v>192</v>
      </c>
      <c r="C24" s="14">
        <v>98.478999999999999</v>
      </c>
      <c r="D24" s="20"/>
    </row>
    <row r="25" spans="2:4" x14ac:dyDescent="0.25">
      <c r="B25" s="13">
        <v>193</v>
      </c>
      <c r="C25" s="14">
        <v>207.86199999999999</v>
      </c>
      <c r="D25" s="20"/>
    </row>
    <row r="26" spans="2:4" x14ac:dyDescent="0.25">
      <c r="B26" s="13" t="s">
        <v>34</v>
      </c>
      <c r="C26" s="14">
        <v>387.12299999999999</v>
      </c>
      <c r="D26" s="20"/>
    </row>
    <row r="27" spans="2:4" x14ac:dyDescent="0.25">
      <c r="B27" s="13">
        <v>194</v>
      </c>
      <c r="C27" s="14">
        <v>1179.97</v>
      </c>
      <c r="D27" s="20"/>
    </row>
    <row r="28" spans="2:4" x14ac:dyDescent="0.25">
      <c r="B28" s="13">
        <v>195</v>
      </c>
      <c r="C28" s="14">
        <v>178.56200000000001</v>
      </c>
      <c r="D28" s="20"/>
    </row>
    <row r="29" spans="2:4" x14ac:dyDescent="0.25">
      <c r="B29" s="13">
        <v>196</v>
      </c>
      <c r="C29" s="14">
        <v>264.27800000000002</v>
      </c>
      <c r="D29" s="20"/>
    </row>
    <row r="30" spans="2:4" x14ac:dyDescent="0.25">
      <c r="B30" s="13">
        <v>197</v>
      </c>
      <c r="C30" s="14">
        <v>951.15899999999999</v>
      </c>
      <c r="D30" s="20"/>
    </row>
    <row r="31" spans="2:4" x14ac:dyDescent="0.25">
      <c r="B31" s="13">
        <v>198</v>
      </c>
      <c r="C31" s="14">
        <v>1026.2819999999999</v>
      </c>
      <c r="D31" s="20"/>
    </row>
    <row r="32" spans="2:4" ht="14.25" customHeight="1" x14ac:dyDescent="0.25">
      <c r="B32" s="13">
        <v>199</v>
      </c>
      <c r="C32" s="14">
        <v>3621.3049999999998</v>
      </c>
      <c r="D32" s="20"/>
    </row>
    <row r="33" spans="2:4" x14ac:dyDescent="0.25">
      <c r="B33" s="53">
        <v>200</v>
      </c>
      <c r="C33" s="14">
        <v>712.46400000000006</v>
      </c>
      <c r="D33" s="20"/>
    </row>
    <row r="34" spans="2:4" x14ac:dyDescent="0.25">
      <c r="B34" s="54" t="s">
        <v>35</v>
      </c>
      <c r="C34" s="14">
        <v>359.51400000000001</v>
      </c>
      <c r="D34" s="20"/>
    </row>
    <row r="35" spans="2:4" x14ac:dyDescent="0.25">
      <c r="B35" s="13">
        <v>201</v>
      </c>
      <c r="C35" s="14">
        <v>1495.5840000000001</v>
      </c>
      <c r="D35" s="20"/>
    </row>
    <row r="36" spans="2:4" x14ac:dyDescent="0.25">
      <c r="B36" s="13">
        <v>202</v>
      </c>
      <c r="C36" s="14">
        <v>2767.1759999999999</v>
      </c>
      <c r="D36" s="20"/>
    </row>
    <row r="37" spans="2:4" x14ac:dyDescent="0.25">
      <c r="B37" s="13" t="s">
        <v>30</v>
      </c>
      <c r="C37" s="14">
        <v>239.68100000000001</v>
      </c>
      <c r="D37" s="20"/>
    </row>
    <row r="38" spans="2:4" x14ac:dyDescent="0.25">
      <c r="B38" s="13">
        <v>203</v>
      </c>
      <c r="C38" s="14">
        <f>101.171+2784.257</f>
        <v>2885.4279999999999</v>
      </c>
      <c r="D38" s="20"/>
    </row>
    <row r="39" spans="2:4" x14ac:dyDescent="0.25">
      <c r="B39" s="13">
        <v>204</v>
      </c>
      <c r="C39" s="14">
        <v>107.941</v>
      </c>
      <c r="D39" s="20"/>
    </row>
    <row r="40" spans="2:4" x14ac:dyDescent="0.25">
      <c r="B40" s="33">
        <v>205</v>
      </c>
      <c r="C40" s="14">
        <v>596.05899999999997</v>
      </c>
      <c r="D40" s="20"/>
    </row>
    <row r="41" spans="2:4" x14ac:dyDescent="0.25">
      <c r="B41" s="13">
        <v>206</v>
      </c>
      <c r="C41" s="14">
        <v>314.38</v>
      </c>
      <c r="D41" s="20"/>
    </row>
    <row r="42" spans="2:4" x14ac:dyDescent="0.25">
      <c r="B42" s="13">
        <v>207</v>
      </c>
      <c r="C42" s="14">
        <v>261.91000000000003</v>
      </c>
      <c r="D42" s="20"/>
    </row>
    <row r="43" spans="2:4" x14ac:dyDescent="0.25">
      <c r="B43" s="13">
        <v>208</v>
      </c>
      <c r="C43" s="14">
        <v>93.611999999999995</v>
      </c>
      <c r="D43" s="20"/>
    </row>
    <row r="44" spans="2:4" x14ac:dyDescent="0.25">
      <c r="B44" s="53">
        <v>209</v>
      </c>
      <c r="C44" s="14">
        <f>114.388+5573.29+499.064</f>
        <v>6186.7420000000002</v>
      </c>
      <c r="D44" s="20"/>
    </row>
    <row r="45" spans="2:4" x14ac:dyDescent="0.25">
      <c r="B45" s="54">
        <v>210</v>
      </c>
      <c r="C45" s="14">
        <v>1660.904</v>
      </c>
      <c r="D45" s="20"/>
    </row>
    <row r="46" spans="2:4" x14ac:dyDescent="0.25">
      <c r="B46" s="13">
        <v>211</v>
      </c>
      <c r="C46" s="14">
        <v>714.81700000000001</v>
      </c>
      <c r="D46" s="20"/>
    </row>
    <row r="47" spans="2:4" x14ac:dyDescent="0.25">
      <c r="B47" s="53" t="s">
        <v>36</v>
      </c>
      <c r="C47" s="14">
        <v>334.40800000000002</v>
      </c>
      <c r="D47" s="20"/>
    </row>
    <row r="48" spans="2:4" x14ac:dyDescent="0.25">
      <c r="B48" s="53">
        <v>212</v>
      </c>
      <c r="C48" s="14">
        <v>4043.1579999999999</v>
      </c>
      <c r="D48" s="20"/>
    </row>
    <row r="49" spans="2:4" x14ac:dyDescent="0.25">
      <c r="B49" s="53">
        <v>213</v>
      </c>
      <c r="C49" s="14">
        <v>256.476</v>
      </c>
      <c r="D49" s="20"/>
    </row>
    <row r="50" spans="2:4" x14ac:dyDescent="0.25">
      <c r="B50" s="54" t="s">
        <v>37</v>
      </c>
      <c r="C50" s="36">
        <v>187.76400000000001</v>
      </c>
      <c r="D50" s="44"/>
    </row>
    <row r="51" spans="2:4" x14ac:dyDescent="0.25">
      <c r="B51" s="13">
        <v>214</v>
      </c>
      <c r="C51" s="14">
        <f>289.978+2724.539</f>
        <v>3014.5170000000003</v>
      </c>
      <c r="D51" s="20"/>
    </row>
    <row r="52" spans="2:4" x14ac:dyDescent="0.25">
      <c r="B52" s="13">
        <v>215</v>
      </c>
      <c r="C52" s="14">
        <v>324.16300000000001</v>
      </c>
      <c r="D52" s="20"/>
    </row>
    <row r="53" spans="2:4" x14ac:dyDescent="0.25">
      <c r="B53" s="13">
        <v>216</v>
      </c>
      <c r="C53" s="14">
        <v>162.80500000000001</v>
      </c>
      <c r="D53" s="20"/>
    </row>
    <row r="54" spans="2:4" x14ac:dyDescent="0.25">
      <c r="B54" s="53">
        <v>217</v>
      </c>
      <c r="C54" s="14">
        <v>514.92999999999995</v>
      </c>
      <c r="D54" s="20"/>
    </row>
    <row r="55" spans="2:4" x14ac:dyDescent="0.25">
      <c r="B55" s="54" t="s">
        <v>38</v>
      </c>
      <c r="C55" s="36">
        <v>592.32299999999998</v>
      </c>
      <c r="D55" s="20"/>
    </row>
    <row r="56" spans="2:4" x14ac:dyDescent="0.25">
      <c r="B56" s="13">
        <v>218</v>
      </c>
      <c r="C56" s="14">
        <v>133.40100000000001</v>
      </c>
      <c r="D56" s="20"/>
    </row>
    <row r="57" spans="2:4" x14ac:dyDescent="0.25">
      <c r="B57" s="13">
        <v>219</v>
      </c>
      <c r="C57" s="14">
        <v>1957.4269999999999</v>
      </c>
      <c r="D57" s="20"/>
    </row>
    <row r="58" spans="2:4" x14ac:dyDescent="0.25">
      <c r="B58" s="13">
        <v>220</v>
      </c>
      <c r="C58" s="36">
        <v>5147.2659999999996</v>
      </c>
      <c r="D58" s="20"/>
    </row>
    <row r="59" spans="2:4" x14ac:dyDescent="0.25">
      <c r="B59" s="13" t="s">
        <v>39</v>
      </c>
      <c r="C59" s="14">
        <v>76.064999999999998</v>
      </c>
      <c r="D59" s="20"/>
    </row>
    <row r="60" spans="2:4" x14ac:dyDescent="0.25">
      <c r="B60" s="13" t="s">
        <v>40</v>
      </c>
      <c r="C60" s="14">
        <v>362.19299999999998</v>
      </c>
      <c r="D60" s="20"/>
    </row>
    <row r="61" spans="2:4" x14ac:dyDescent="0.25">
      <c r="B61" s="13">
        <v>221</v>
      </c>
      <c r="C61" s="14">
        <v>537.73699999999997</v>
      </c>
      <c r="D61" s="20"/>
    </row>
    <row r="62" spans="2:4" x14ac:dyDescent="0.25">
      <c r="B62" s="53">
        <v>222</v>
      </c>
      <c r="C62" s="14">
        <v>171.74</v>
      </c>
      <c r="D62" s="20"/>
    </row>
    <row r="63" spans="2:4" x14ac:dyDescent="0.25">
      <c r="B63" s="54" t="s">
        <v>41</v>
      </c>
      <c r="C63" s="14">
        <v>681.45299999999997</v>
      </c>
      <c r="D63" s="20"/>
    </row>
    <row r="64" spans="2:4" x14ac:dyDescent="0.25">
      <c r="B64" s="13">
        <v>223</v>
      </c>
      <c r="C64" s="14">
        <v>362.779</v>
      </c>
      <c r="D64" s="20"/>
    </row>
    <row r="65" spans="2:4" x14ac:dyDescent="0.25">
      <c r="B65" s="13">
        <v>224</v>
      </c>
      <c r="C65" s="17">
        <v>145.5</v>
      </c>
      <c r="D65" s="34"/>
    </row>
    <row r="66" spans="2:4" x14ac:dyDescent="0.25">
      <c r="B66" s="13">
        <v>225</v>
      </c>
      <c r="C66" s="14">
        <v>38.015999999999998</v>
      </c>
      <c r="D66" s="20"/>
    </row>
    <row r="67" spans="2:4" x14ac:dyDescent="0.25">
      <c r="B67" s="13">
        <v>226</v>
      </c>
      <c r="C67" s="14">
        <v>168.691</v>
      </c>
      <c r="D67" s="20"/>
    </row>
    <row r="68" spans="2:4" x14ac:dyDescent="0.25">
      <c r="B68" s="13">
        <v>227</v>
      </c>
      <c r="C68" s="14">
        <v>1374.1790000000001</v>
      </c>
      <c r="D68" s="20"/>
    </row>
    <row r="69" spans="2:4" x14ac:dyDescent="0.25">
      <c r="B69" s="54">
        <v>228</v>
      </c>
      <c r="C69" s="14">
        <v>119.702</v>
      </c>
      <c r="D69" s="20"/>
    </row>
    <row r="70" spans="2:4" x14ac:dyDescent="0.25">
      <c r="B70" s="67" t="s">
        <v>42</v>
      </c>
      <c r="C70" s="14">
        <f>2671.287+343.536</f>
        <v>3014.8229999999999</v>
      </c>
      <c r="D70" s="20"/>
    </row>
    <row r="71" spans="2:4" x14ac:dyDescent="0.25">
      <c r="B71" s="67">
        <v>229</v>
      </c>
      <c r="C71" s="14">
        <f>267.687+3405.368+42.6</f>
        <v>3715.6549999999997</v>
      </c>
      <c r="D71" s="20"/>
    </row>
    <row r="72" spans="2:4" ht="17.25" customHeight="1" x14ac:dyDescent="0.25">
      <c r="B72" s="13">
        <v>230</v>
      </c>
      <c r="C72" s="14">
        <v>178.37200000000001</v>
      </c>
      <c r="D72" s="20"/>
    </row>
    <row r="73" spans="2:4" x14ac:dyDescent="0.25">
      <c r="B73" s="13">
        <v>231</v>
      </c>
      <c r="C73" s="14">
        <f>716.559+524.822+1378.383</f>
        <v>2619.7640000000001</v>
      </c>
      <c r="D73" s="20"/>
    </row>
    <row r="74" spans="2:4" x14ac:dyDescent="0.25">
      <c r="B74" s="13">
        <v>232</v>
      </c>
      <c r="C74" s="36">
        <v>595.154</v>
      </c>
      <c r="D74" s="44"/>
    </row>
    <row r="75" spans="2:4" x14ac:dyDescent="0.25">
      <c r="B75" s="13">
        <v>233</v>
      </c>
      <c r="C75" s="14">
        <v>681.71600000000001</v>
      </c>
      <c r="D75" s="20"/>
    </row>
    <row r="76" spans="2:4" ht="15.75" customHeight="1" x14ac:dyDescent="0.25">
      <c r="B76" s="53">
        <v>234</v>
      </c>
      <c r="C76" s="14">
        <v>139.02600000000001</v>
      </c>
      <c r="D76" s="20"/>
    </row>
    <row r="77" spans="2:4" ht="15.75" customHeight="1" x14ac:dyDescent="0.25">
      <c r="B77" s="54" t="s">
        <v>43</v>
      </c>
      <c r="C77" s="14">
        <f>730.526+374.597+69.236</f>
        <v>1174.3590000000002</v>
      </c>
      <c r="D77" s="20"/>
    </row>
    <row r="78" spans="2:4" x14ac:dyDescent="0.25">
      <c r="B78" s="54">
        <v>235</v>
      </c>
      <c r="C78" s="14">
        <v>959.42100000000005</v>
      </c>
      <c r="D78" s="20"/>
    </row>
    <row r="79" spans="2:4" x14ac:dyDescent="0.25">
      <c r="B79" s="13">
        <v>236</v>
      </c>
      <c r="C79" s="14">
        <v>1743.9939999999999</v>
      </c>
      <c r="D79" s="20"/>
    </row>
    <row r="80" spans="2:4" x14ac:dyDescent="0.25">
      <c r="B80" s="13">
        <v>237</v>
      </c>
      <c r="C80" s="14">
        <v>1272.0070000000001</v>
      </c>
      <c r="D80" s="20"/>
    </row>
    <row r="81" spans="2:4" x14ac:dyDescent="0.25">
      <c r="B81" s="13">
        <v>238</v>
      </c>
      <c r="C81" s="14">
        <v>155.399</v>
      </c>
      <c r="D81" s="20"/>
    </row>
    <row r="82" spans="2:4" x14ac:dyDescent="0.25">
      <c r="B82" s="13">
        <v>239</v>
      </c>
      <c r="C82" s="14">
        <v>74.266000000000005</v>
      </c>
      <c r="D82" s="20"/>
    </row>
    <row r="83" spans="2:4" x14ac:dyDescent="0.25">
      <c r="B83" s="13">
        <v>240</v>
      </c>
      <c r="C83" s="15">
        <v>2525.1289999999999</v>
      </c>
      <c r="D83" s="20"/>
    </row>
    <row r="84" spans="2:4" x14ac:dyDescent="0.25">
      <c r="B84" s="13">
        <v>241</v>
      </c>
      <c r="C84" s="37">
        <v>0</v>
      </c>
      <c r="D84" s="44"/>
    </row>
    <row r="85" spans="2:4" x14ac:dyDescent="0.25">
      <c r="B85" s="13">
        <v>242</v>
      </c>
      <c r="C85" s="15">
        <v>90.2</v>
      </c>
      <c r="D85" s="20"/>
    </row>
    <row r="86" spans="2:4" x14ac:dyDescent="0.25">
      <c r="B86" s="13" t="s">
        <v>44</v>
      </c>
      <c r="C86" s="15">
        <v>387.67599999999999</v>
      </c>
      <c r="D86" s="20"/>
    </row>
    <row r="87" spans="2:4" x14ac:dyDescent="0.25">
      <c r="B87" s="13">
        <v>243</v>
      </c>
      <c r="C87" s="15">
        <v>400.41300000000001</v>
      </c>
      <c r="D87" s="20"/>
    </row>
    <row r="88" spans="2:4" x14ac:dyDescent="0.25">
      <c r="B88" s="13">
        <v>244</v>
      </c>
      <c r="C88" s="15">
        <v>330.92099999999999</v>
      </c>
      <c r="D88" s="20"/>
    </row>
    <row r="89" spans="2:4" x14ac:dyDescent="0.25">
      <c r="B89" s="13">
        <v>245</v>
      </c>
      <c r="C89" s="15">
        <v>541.66200000000003</v>
      </c>
      <c r="D89" s="20"/>
    </row>
    <row r="90" spans="2:4" x14ac:dyDescent="0.25">
      <c r="B90" s="13">
        <v>246</v>
      </c>
      <c r="C90" s="15">
        <v>30.364999999999998</v>
      </c>
      <c r="D90" s="20"/>
    </row>
    <row r="91" spans="2:4" x14ac:dyDescent="0.25">
      <c r="B91" s="13">
        <v>247</v>
      </c>
      <c r="C91" s="15">
        <v>575.39200000000005</v>
      </c>
      <c r="D91" s="20"/>
    </row>
    <row r="92" spans="2:4" x14ac:dyDescent="0.25">
      <c r="B92" s="67">
        <v>248</v>
      </c>
      <c r="C92" s="15">
        <v>1982.2940000000001</v>
      </c>
      <c r="D92" s="20"/>
    </row>
    <row r="93" spans="2:4" x14ac:dyDescent="0.25">
      <c r="B93" s="67" t="s">
        <v>45</v>
      </c>
      <c r="C93" s="15">
        <v>97.43</v>
      </c>
      <c r="D93" s="20"/>
    </row>
    <row r="94" spans="2:4" x14ac:dyDescent="0.25">
      <c r="B94" s="61">
        <v>249</v>
      </c>
      <c r="C94" s="15">
        <v>481.96699999999998</v>
      </c>
      <c r="D94" s="20"/>
    </row>
    <row r="95" spans="2:4" x14ac:dyDescent="0.25">
      <c r="B95" s="13" t="s">
        <v>46</v>
      </c>
      <c r="C95" s="15">
        <v>81.671000000000006</v>
      </c>
      <c r="D95" s="20"/>
    </row>
    <row r="96" spans="2:4" x14ac:dyDescent="0.25">
      <c r="B96" s="13">
        <v>250</v>
      </c>
      <c r="C96" s="15">
        <v>203.88300000000001</v>
      </c>
      <c r="D96" s="20"/>
    </row>
    <row r="97" spans="2:4" x14ac:dyDescent="0.25">
      <c r="B97" s="13">
        <v>251</v>
      </c>
      <c r="C97" s="15">
        <f>280.751+634.751</f>
        <v>915.50199999999995</v>
      </c>
      <c r="D97" s="20"/>
    </row>
    <row r="98" spans="2:4" x14ac:dyDescent="0.25">
      <c r="B98" s="13">
        <v>252</v>
      </c>
      <c r="C98" s="15">
        <v>1518.9649999999999</v>
      </c>
      <c r="D98" s="20"/>
    </row>
    <row r="99" spans="2:4" x14ac:dyDescent="0.25">
      <c r="B99" s="67">
        <v>253</v>
      </c>
      <c r="C99" s="15">
        <v>1809.222</v>
      </c>
      <c r="D99" s="20"/>
    </row>
    <row r="100" spans="2:4" x14ac:dyDescent="0.25">
      <c r="B100" s="67" t="s">
        <v>47</v>
      </c>
      <c r="C100" s="15">
        <v>1646.93</v>
      </c>
      <c r="D100" s="20"/>
    </row>
    <row r="101" spans="2:4" x14ac:dyDescent="0.25">
      <c r="B101" s="13">
        <v>254</v>
      </c>
      <c r="C101" s="15">
        <v>59.603000000000002</v>
      </c>
      <c r="D101" s="20"/>
    </row>
    <row r="102" spans="2:4" x14ac:dyDescent="0.25">
      <c r="B102" s="13" t="s">
        <v>48</v>
      </c>
      <c r="C102" s="15">
        <v>2959.8429999999998</v>
      </c>
      <c r="D102" s="20"/>
    </row>
    <row r="103" spans="2:4" x14ac:dyDescent="0.25">
      <c r="B103" s="13">
        <v>255</v>
      </c>
      <c r="C103" s="15">
        <v>248.90199999999999</v>
      </c>
      <c r="D103" s="20"/>
    </row>
    <row r="104" spans="2:4" x14ac:dyDescent="0.25">
      <c r="B104" s="13">
        <v>256</v>
      </c>
      <c r="C104" s="15">
        <v>151.4</v>
      </c>
      <c r="D104" s="20"/>
    </row>
    <row r="105" spans="2:4" x14ac:dyDescent="0.25">
      <c r="B105" s="13">
        <v>257</v>
      </c>
      <c r="C105" s="15">
        <v>28.462</v>
      </c>
      <c r="D105" s="20"/>
    </row>
    <row r="106" spans="2:4" x14ac:dyDescent="0.25">
      <c r="B106" s="13">
        <v>258</v>
      </c>
      <c r="C106" s="37">
        <f>2672.387+336.657+795.405+1813.135</f>
        <v>5617.5840000000007</v>
      </c>
      <c r="D106" s="44"/>
    </row>
    <row r="107" spans="2:4" x14ac:dyDescent="0.25">
      <c r="B107" s="13">
        <v>259</v>
      </c>
      <c r="C107" s="15">
        <v>212.369</v>
      </c>
      <c r="D107" s="20"/>
    </row>
    <row r="108" spans="2:4" x14ac:dyDescent="0.25">
      <c r="B108" s="13">
        <v>260</v>
      </c>
      <c r="C108" s="15">
        <v>682.93</v>
      </c>
      <c r="D108" s="20"/>
    </row>
    <row r="109" spans="2:4" x14ac:dyDescent="0.25">
      <c r="B109" s="13">
        <v>261</v>
      </c>
      <c r="C109" s="15">
        <v>165.071</v>
      </c>
      <c r="D109" s="20"/>
    </row>
    <row r="110" spans="2:4" x14ac:dyDescent="0.25">
      <c r="B110" s="13">
        <v>262</v>
      </c>
      <c r="C110" s="15">
        <v>730.28399999999999</v>
      </c>
      <c r="D110" s="20"/>
    </row>
    <row r="111" spans="2:4" x14ac:dyDescent="0.25">
      <c r="B111" s="13">
        <v>263</v>
      </c>
      <c r="C111" s="15">
        <v>158.816</v>
      </c>
      <c r="D111" s="20"/>
    </row>
    <row r="112" spans="2:4" x14ac:dyDescent="0.25">
      <c r="B112" s="13" t="s">
        <v>49</v>
      </c>
      <c r="C112" s="37">
        <v>1858.163</v>
      </c>
      <c r="D112" s="20"/>
    </row>
    <row r="113" spans="2:4" x14ac:dyDescent="0.25">
      <c r="B113" s="13">
        <v>264</v>
      </c>
      <c r="C113" s="15">
        <v>154.642</v>
      </c>
      <c r="D113" s="20"/>
    </row>
    <row r="114" spans="2:4" x14ac:dyDescent="0.25">
      <c r="B114" s="13">
        <v>265</v>
      </c>
      <c r="C114" s="15">
        <v>470.18</v>
      </c>
      <c r="D114" s="20"/>
    </row>
    <row r="115" spans="2:4" x14ac:dyDescent="0.25">
      <c r="B115" s="13">
        <v>266</v>
      </c>
      <c r="C115" s="37">
        <v>901.024</v>
      </c>
      <c r="D115" s="44"/>
    </row>
    <row r="116" spans="2:4" x14ac:dyDescent="0.25">
      <c r="B116" s="13">
        <v>267</v>
      </c>
      <c r="C116" s="15">
        <f>1896.501+630.999</f>
        <v>2527.5</v>
      </c>
      <c r="D116" s="20"/>
    </row>
    <row r="117" spans="2:4" x14ac:dyDescent="0.25">
      <c r="B117" s="13">
        <v>268</v>
      </c>
      <c r="C117" s="15">
        <v>712.00300000000004</v>
      </c>
      <c r="D117" s="20"/>
    </row>
    <row r="118" spans="2:4" x14ac:dyDescent="0.25">
      <c r="B118" s="13">
        <v>269</v>
      </c>
      <c r="C118" s="15">
        <f>254.451+1303.891</f>
        <v>1558.3420000000001</v>
      </c>
      <c r="D118" s="20"/>
    </row>
    <row r="119" spans="2:4" x14ac:dyDescent="0.25">
      <c r="B119" s="13">
        <v>270</v>
      </c>
      <c r="C119" s="15">
        <v>127.45699999999999</v>
      </c>
      <c r="D119" s="20"/>
    </row>
    <row r="120" spans="2:4" x14ac:dyDescent="0.25">
      <c r="B120" s="13">
        <v>271</v>
      </c>
      <c r="C120" s="15">
        <v>1206.6610000000001</v>
      </c>
      <c r="D120" s="20"/>
    </row>
    <row r="121" spans="2:4" x14ac:dyDescent="0.25">
      <c r="B121" s="13">
        <v>272</v>
      </c>
      <c r="C121" s="15">
        <f>760.631+829.816</f>
        <v>1590.4470000000001</v>
      </c>
      <c r="D121" s="20"/>
    </row>
    <row r="122" spans="2:4" s="16" customFormat="1" x14ac:dyDescent="0.25">
      <c r="B122" s="38">
        <v>273</v>
      </c>
      <c r="C122" s="39">
        <v>331.346</v>
      </c>
      <c r="D122" s="46"/>
    </row>
    <row r="123" spans="2:4" x14ac:dyDescent="0.25">
      <c r="B123" s="13" t="s">
        <v>50</v>
      </c>
      <c r="C123" s="15">
        <v>353.86500000000001</v>
      </c>
      <c r="D123" s="20"/>
    </row>
    <row r="124" spans="2:4" x14ac:dyDescent="0.25">
      <c r="B124" s="13">
        <v>274</v>
      </c>
      <c r="C124" s="15">
        <v>1915.2370000000001</v>
      </c>
      <c r="D124" s="20"/>
    </row>
    <row r="125" spans="2:4" x14ac:dyDescent="0.25">
      <c r="B125" s="13">
        <v>275</v>
      </c>
      <c r="C125" s="15">
        <v>1713.4290000000001</v>
      </c>
      <c r="D125" s="20"/>
    </row>
    <row r="126" spans="2:4" x14ac:dyDescent="0.25">
      <c r="B126" s="13" t="s">
        <v>51</v>
      </c>
      <c r="C126" s="15">
        <v>1976.1949999999999</v>
      </c>
      <c r="D126" s="20"/>
    </row>
    <row r="127" spans="2:4" x14ac:dyDescent="0.25">
      <c r="B127" s="13">
        <v>276</v>
      </c>
      <c r="C127" s="15">
        <v>941.29300000000001</v>
      </c>
      <c r="D127" s="20"/>
    </row>
    <row r="128" spans="2:4" x14ac:dyDescent="0.25">
      <c r="B128" s="13">
        <v>277</v>
      </c>
      <c r="C128" s="15">
        <f>277.945+760.545</f>
        <v>1038.49</v>
      </c>
      <c r="D128" s="20"/>
    </row>
    <row r="129" spans="2:4" x14ac:dyDescent="0.25">
      <c r="B129" s="13">
        <v>278</v>
      </c>
      <c r="C129" s="15">
        <v>2875.26</v>
      </c>
      <c r="D129" s="20"/>
    </row>
    <row r="130" spans="2:4" x14ac:dyDescent="0.25">
      <c r="B130" s="13" t="s">
        <v>54</v>
      </c>
      <c r="C130" s="15">
        <v>2049.7449999999999</v>
      </c>
      <c r="D130" s="20"/>
    </row>
    <row r="131" spans="2:4" x14ac:dyDescent="0.25">
      <c r="B131" s="13">
        <v>279</v>
      </c>
      <c r="C131" s="15">
        <v>1251.377</v>
      </c>
      <c r="D131" s="20"/>
    </row>
    <row r="132" spans="2:4" x14ac:dyDescent="0.25">
      <c r="B132" s="13" t="s">
        <v>52</v>
      </c>
      <c r="C132" s="15">
        <v>2037.4570000000001</v>
      </c>
      <c r="D132" s="20"/>
    </row>
    <row r="133" spans="2:4" x14ac:dyDescent="0.25">
      <c r="B133" s="13">
        <v>280</v>
      </c>
      <c r="C133" s="15">
        <v>709.88199999999995</v>
      </c>
      <c r="D133" s="20"/>
    </row>
    <row r="134" spans="2:4" x14ac:dyDescent="0.25">
      <c r="B134" s="13">
        <v>281</v>
      </c>
      <c r="C134" s="15">
        <v>2059.5729999999999</v>
      </c>
      <c r="D134" s="20"/>
    </row>
    <row r="135" spans="2:4" x14ac:dyDescent="0.25">
      <c r="B135" s="13" t="s">
        <v>53</v>
      </c>
      <c r="C135" s="37">
        <v>5582.5860000000002</v>
      </c>
      <c r="D135" s="20"/>
    </row>
    <row r="136" spans="2:4" x14ac:dyDescent="0.25">
      <c r="B136" s="13">
        <v>282</v>
      </c>
      <c r="C136" s="15">
        <v>1143.6089999999999</v>
      </c>
      <c r="D136" s="20"/>
    </row>
    <row r="137" spans="2:4" x14ac:dyDescent="0.25">
      <c r="B137" s="13">
        <v>283</v>
      </c>
      <c r="C137" s="15">
        <v>4792.9179999999997</v>
      </c>
      <c r="D137" s="20"/>
    </row>
    <row r="138" spans="2:4" x14ac:dyDescent="0.25">
      <c r="B138" s="13">
        <v>284</v>
      </c>
      <c r="C138" s="15">
        <v>1914.6220000000001</v>
      </c>
      <c r="D138" s="20"/>
    </row>
    <row r="139" spans="2:4" x14ac:dyDescent="0.25">
      <c r="B139" s="13">
        <v>285</v>
      </c>
      <c r="C139" s="15">
        <v>471.113</v>
      </c>
      <c r="D139" s="20"/>
    </row>
    <row r="140" spans="2:4" x14ac:dyDescent="0.25">
      <c r="B140" s="13">
        <v>286</v>
      </c>
      <c r="C140" s="15">
        <v>715.73</v>
      </c>
      <c r="D140" s="20"/>
    </row>
    <row r="141" spans="2:4" x14ac:dyDescent="0.25">
      <c r="B141" s="13">
        <v>287</v>
      </c>
      <c r="C141" s="15">
        <v>1287.454</v>
      </c>
      <c r="D141" s="20"/>
    </row>
    <row r="142" spans="2:4" x14ac:dyDescent="0.25">
      <c r="B142" s="13">
        <v>289</v>
      </c>
      <c r="C142" s="15">
        <v>286.92899999999997</v>
      </c>
      <c r="D142" s="20"/>
    </row>
    <row r="143" spans="2:4" x14ac:dyDescent="0.25">
      <c r="B143" s="13">
        <v>290</v>
      </c>
      <c r="C143" s="15">
        <v>693.06399999999996</v>
      </c>
      <c r="D143" s="20"/>
    </row>
    <row r="144" spans="2:4" x14ac:dyDescent="0.25">
      <c r="B144" s="13">
        <v>291</v>
      </c>
      <c r="C144" s="15">
        <v>1475.741</v>
      </c>
      <c r="D144" s="20"/>
    </row>
    <row r="145" spans="2:6" ht="18.75" x14ac:dyDescent="0.3">
      <c r="B145" s="40" t="s">
        <v>27</v>
      </c>
      <c r="C145" s="41">
        <f>SUM(C4:C144)</f>
        <v>151814.37800000008</v>
      </c>
      <c r="D145" s="45"/>
      <c r="F145" t="s">
        <v>58</v>
      </c>
    </row>
    <row r="146" spans="2:6" x14ac:dyDescent="0.25">
      <c r="B146" s="13"/>
      <c r="C146" s="15"/>
      <c r="D146" s="20"/>
    </row>
    <row r="147" spans="2:6" s="16" customFormat="1" x14ac:dyDescent="0.25">
      <c r="B147" s="38"/>
      <c r="C147" s="39"/>
      <c r="D147" s="46"/>
    </row>
    <row r="149" spans="2:6" x14ac:dyDescent="0.25">
      <c r="B149" s="83" t="s">
        <v>59</v>
      </c>
      <c r="C149" s="83"/>
      <c r="D149" s="34"/>
    </row>
    <row r="155" spans="2:6" x14ac:dyDescent="0.25">
      <c r="C155" s="1" t="s">
        <v>56</v>
      </c>
    </row>
  </sheetData>
  <mergeCells count="4">
    <mergeCell ref="B1:C1"/>
    <mergeCell ref="B2:C2"/>
    <mergeCell ref="E2:H2"/>
    <mergeCell ref="B149:C1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8" zoomScale="115" zoomScaleNormal="115" workbookViewId="0">
      <selection activeCell="F54" sqref="F54"/>
    </sheetView>
  </sheetViews>
  <sheetFormatPr defaultRowHeight="15" x14ac:dyDescent="0.25"/>
  <cols>
    <col min="2" max="2" width="12.140625" style="1" customWidth="1"/>
    <col min="3" max="3" width="9.7109375" style="1" customWidth="1"/>
    <col min="4" max="4" width="10" style="1" customWidth="1"/>
    <col min="5" max="5" width="10.7109375" style="1" customWidth="1"/>
    <col min="6" max="6" width="43.85546875" style="105" customWidth="1"/>
    <col min="7" max="7" width="9.28515625" bestFit="1" customWidth="1"/>
    <col min="8" max="8" width="34" bestFit="1" customWidth="1"/>
    <col min="9" max="9" width="18.7109375" bestFit="1" customWidth="1"/>
    <col min="10" max="10" width="20.42578125" bestFit="1" customWidth="1"/>
  </cols>
  <sheetData>
    <row r="1" spans="2:10" ht="57" customHeight="1" thickBot="1" x14ac:dyDescent="0.3">
      <c r="B1" s="84" t="s">
        <v>0</v>
      </c>
      <c r="C1" s="85"/>
      <c r="D1" s="85"/>
      <c r="E1" s="85"/>
      <c r="F1" s="86"/>
    </row>
    <row r="2" spans="2:10" ht="19.5" customHeight="1" thickBot="1" x14ac:dyDescent="0.35">
      <c r="B2" s="80" t="s">
        <v>12</v>
      </c>
      <c r="C2" s="87"/>
      <c r="D2" s="87"/>
      <c r="E2" s="87"/>
      <c r="F2" s="81"/>
      <c r="G2" s="88"/>
      <c r="H2" s="88"/>
      <c r="I2" s="88"/>
      <c r="J2" s="88"/>
    </row>
    <row r="3" spans="2:10" ht="15.75" thickBot="1" x14ac:dyDescent="0.3">
      <c r="B3" s="55" t="s">
        <v>2</v>
      </c>
      <c r="C3" s="66" t="s">
        <v>28</v>
      </c>
      <c r="D3" s="66" t="s">
        <v>4</v>
      </c>
      <c r="E3" s="66" t="s">
        <v>29</v>
      </c>
      <c r="F3" s="99" t="s">
        <v>6</v>
      </c>
      <c r="G3" s="12"/>
      <c r="H3" s="12"/>
      <c r="I3" s="12"/>
    </row>
    <row r="4" spans="2:10" x14ac:dyDescent="0.25">
      <c r="B4" s="64">
        <v>87</v>
      </c>
      <c r="C4" s="65"/>
      <c r="D4" s="65"/>
      <c r="E4" s="65"/>
      <c r="F4" s="100">
        <v>3221.8429999999998</v>
      </c>
    </row>
    <row r="5" spans="2:10" x14ac:dyDescent="0.25">
      <c r="B5" s="56">
        <v>88</v>
      </c>
      <c r="C5" s="61"/>
      <c r="D5" s="61"/>
      <c r="E5" s="61"/>
      <c r="F5" s="101">
        <v>263.18700000000001</v>
      </c>
    </row>
    <row r="6" spans="2:10" x14ac:dyDescent="0.25">
      <c r="B6" s="56">
        <v>89</v>
      </c>
      <c r="C6" s="61"/>
      <c r="D6" s="61"/>
      <c r="E6" s="61"/>
      <c r="F6" s="102">
        <v>424.90699999999998</v>
      </c>
    </row>
    <row r="7" spans="2:10" x14ac:dyDescent="0.25">
      <c r="B7" s="56">
        <v>92</v>
      </c>
      <c r="C7" s="61"/>
      <c r="D7" s="61"/>
      <c r="E7" s="61"/>
      <c r="F7" s="102">
        <v>376.459</v>
      </c>
    </row>
    <row r="8" spans="2:10" x14ac:dyDescent="0.25">
      <c r="B8" s="57">
        <v>93</v>
      </c>
      <c r="C8" s="19"/>
      <c r="D8" s="19"/>
      <c r="E8" s="19"/>
      <c r="F8" s="101">
        <v>667.95399999999995</v>
      </c>
    </row>
    <row r="9" spans="2:10" x14ac:dyDescent="0.25">
      <c r="B9" s="57">
        <v>94</v>
      </c>
      <c r="C9" s="19"/>
      <c r="D9" s="19"/>
      <c r="E9" s="19"/>
      <c r="F9" s="102">
        <v>739.947</v>
      </c>
    </row>
    <row r="10" spans="2:10" x14ac:dyDescent="0.25">
      <c r="B10" s="57">
        <v>95</v>
      </c>
      <c r="C10" s="19"/>
      <c r="D10" s="19"/>
      <c r="E10" s="19"/>
      <c r="F10" s="102">
        <v>1091.047</v>
      </c>
    </row>
    <row r="11" spans="2:10" x14ac:dyDescent="0.25">
      <c r="B11" s="57">
        <v>96</v>
      </c>
      <c r="C11" s="19"/>
      <c r="D11" s="19"/>
      <c r="E11" s="19"/>
      <c r="F11" s="102">
        <v>211.392</v>
      </c>
    </row>
    <row r="12" spans="2:10" x14ac:dyDescent="0.25">
      <c r="B12" s="57">
        <v>97</v>
      </c>
      <c r="C12" s="19"/>
      <c r="D12" s="19"/>
      <c r="E12" s="19"/>
      <c r="F12" s="102">
        <v>582.85</v>
      </c>
    </row>
    <row r="13" spans="2:10" x14ac:dyDescent="0.25">
      <c r="B13" s="57">
        <v>98</v>
      </c>
      <c r="C13" s="19"/>
      <c r="D13" s="19"/>
      <c r="E13" s="19"/>
      <c r="F13" s="102">
        <v>98.759</v>
      </c>
    </row>
    <row r="14" spans="2:10" x14ac:dyDescent="0.25">
      <c r="B14" s="58">
        <v>99</v>
      </c>
      <c r="C14" s="62"/>
      <c r="D14" s="62"/>
      <c r="E14" s="62"/>
      <c r="F14" s="102">
        <v>381.38299999999998</v>
      </c>
    </row>
    <row r="15" spans="2:10" x14ac:dyDescent="0.25">
      <c r="B15" s="59">
        <v>101</v>
      </c>
      <c r="C15" s="62"/>
      <c r="D15" s="62"/>
      <c r="E15" s="62"/>
      <c r="F15" s="102">
        <v>188.43600000000001</v>
      </c>
    </row>
    <row r="16" spans="2:10" x14ac:dyDescent="0.25">
      <c r="B16" s="57">
        <v>102</v>
      </c>
      <c r="C16" s="19"/>
      <c r="D16" s="19"/>
      <c r="E16" s="19"/>
      <c r="F16" s="102">
        <f>148.147</f>
        <v>148.14699999999999</v>
      </c>
    </row>
    <row r="17" spans="2:6" x14ac:dyDescent="0.25">
      <c r="B17" s="56">
        <v>103</v>
      </c>
      <c r="C17" s="61"/>
      <c r="D17" s="61"/>
      <c r="E17" s="61"/>
      <c r="F17" s="102">
        <v>563.45699999999999</v>
      </c>
    </row>
    <row r="18" spans="2:6" x14ac:dyDescent="0.25">
      <c r="B18" s="56">
        <v>104</v>
      </c>
      <c r="C18" s="61"/>
      <c r="D18" s="61"/>
      <c r="E18" s="61"/>
      <c r="F18" s="102">
        <v>451.19200000000001</v>
      </c>
    </row>
    <row r="19" spans="2:6" s="70" customFormat="1" x14ac:dyDescent="0.25">
      <c r="B19" s="68">
        <v>105</v>
      </c>
      <c r="C19" s="69"/>
      <c r="D19" s="69"/>
      <c r="E19" s="69"/>
      <c r="F19" s="103">
        <v>821.04200000000003</v>
      </c>
    </row>
    <row r="20" spans="2:6" x14ac:dyDescent="0.25">
      <c r="B20" s="56">
        <v>106</v>
      </c>
      <c r="C20" s="61"/>
      <c r="D20" s="61"/>
      <c r="E20" s="61"/>
      <c r="F20" s="102">
        <v>300.53699999999998</v>
      </c>
    </row>
    <row r="21" spans="2:6" x14ac:dyDescent="0.25">
      <c r="B21" s="56">
        <v>107</v>
      </c>
      <c r="C21" s="61"/>
      <c r="D21" s="61"/>
      <c r="E21" s="61"/>
      <c r="F21" s="102">
        <v>637.74699999999996</v>
      </c>
    </row>
    <row r="22" spans="2:6" x14ac:dyDescent="0.25">
      <c r="B22" s="56">
        <v>108</v>
      </c>
      <c r="C22" s="61"/>
      <c r="D22" s="61"/>
      <c r="E22" s="61"/>
      <c r="F22" s="102">
        <v>624.58399999999995</v>
      </c>
    </row>
    <row r="23" spans="2:6" x14ac:dyDescent="0.25">
      <c r="B23" s="57">
        <v>109</v>
      </c>
      <c r="C23" s="19"/>
      <c r="D23" s="19"/>
      <c r="E23" s="19"/>
      <c r="F23" s="101">
        <v>1053.4069999999999</v>
      </c>
    </row>
    <row r="24" spans="2:6" x14ac:dyDescent="0.25">
      <c r="B24" s="56">
        <v>110</v>
      </c>
      <c r="C24" s="61"/>
      <c r="D24" s="61"/>
      <c r="E24" s="61"/>
      <c r="F24" s="102">
        <v>1586.673</v>
      </c>
    </row>
    <row r="25" spans="2:6" x14ac:dyDescent="0.25">
      <c r="B25" s="56">
        <v>111</v>
      </c>
      <c r="C25" s="61"/>
      <c r="D25" s="61"/>
      <c r="E25" s="61"/>
      <c r="F25" s="102">
        <v>933.70600000000002</v>
      </c>
    </row>
    <row r="26" spans="2:6" x14ac:dyDescent="0.25">
      <c r="B26" s="56">
        <v>112</v>
      </c>
      <c r="C26" s="61"/>
      <c r="D26" s="61"/>
      <c r="E26" s="61"/>
      <c r="F26" s="102">
        <v>1450.242</v>
      </c>
    </row>
    <row r="27" spans="2:6" x14ac:dyDescent="0.25">
      <c r="B27" s="56">
        <v>113</v>
      </c>
      <c r="C27" s="61"/>
      <c r="D27" s="61"/>
      <c r="E27" s="61"/>
      <c r="F27" s="102">
        <v>1744.4090000000001</v>
      </c>
    </row>
    <row r="28" spans="2:6" x14ac:dyDescent="0.25">
      <c r="B28" s="56">
        <v>114</v>
      </c>
      <c r="C28" s="61"/>
      <c r="D28" s="61"/>
      <c r="E28" s="61"/>
      <c r="F28" s="101">
        <v>698.13599999999997</v>
      </c>
    </row>
    <row r="29" spans="2:6" x14ac:dyDescent="0.25">
      <c r="B29" s="56">
        <v>115</v>
      </c>
      <c r="C29" s="61"/>
      <c r="D29" s="61"/>
      <c r="E29" s="61"/>
      <c r="F29" s="102">
        <v>640.59900000000005</v>
      </c>
    </row>
    <row r="30" spans="2:6" x14ac:dyDescent="0.25">
      <c r="B30" s="56">
        <v>116</v>
      </c>
      <c r="C30" s="61"/>
      <c r="D30" s="61"/>
      <c r="E30" s="61"/>
      <c r="F30" s="102">
        <v>304.08100000000002</v>
      </c>
    </row>
    <row r="31" spans="2:6" x14ac:dyDescent="0.25">
      <c r="B31" s="56">
        <v>117</v>
      </c>
      <c r="C31" s="61"/>
      <c r="D31" s="61"/>
      <c r="E31" s="61"/>
      <c r="F31" s="102">
        <v>75.808000000000007</v>
      </c>
    </row>
    <row r="32" spans="2:6" x14ac:dyDescent="0.25">
      <c r="B32" s="56">
        <v>119</v>
      </c>
      <c r="C32" s="61"/>
      <c r="D32" s="61"/>
      <c r="E32" s="61"/>
      <c r="F32" s="102">
        <v>341.22199999999998</v>
      </c>
    </row>
    <row r="33" spans="2:6" x14ac:dyDescent="0.25">
      <c r="B33" s="56">
        <v>120</v>
      </c>
      <c r="C33" s="61"/>
      <c r="D33" s="61"/>
      <c r="E33" s="61"/>
      <c r="F33" s="102">
        <v>448.38099999999997</v>
      </c>
    </row>
    <row r="34" spans="2:6" x14ac:dyDescent="0.25">
      <c r="B34" s="56">
        <v>121</v>
      </c>
      <c r="C34" s="61"/>
      <c r="D34" s="61"/>
      <c r="E34" s="61"/>
      <c r="F34" s="102">
        <v>695.86199999999997</v>
      </c>
    </row>
    <row r="35" spans="2:6" x14ac:dyDescent="0.25">
      <c r="B35" s="56">
        <v>122</v>
      </c>
      <c r="C35" s="61"/>
      <c r="D35" s="61"/>
      <c r="E35" s="61"/>
      <c r="F35" s="102">
        <v>1710.0740000000001</v>
      </c>
    </row>
    <row r="36" spans="2:6" x14ac:dyDescent="0.25">
      <c r="B36" s="56">
        <v>123</v>
      </c>
      <c r="C36" s="61"/>
      <c r="D36" s="61"/>
      <c r="E36" s="61"/>
      <c r="F36" s="102">
        <v>1399.2260000000001</v>
      </c>
    </row>
    <row r="37" spans="2:6" x14ac:dyDescent="0.25">
      <c r="B37" s="56">
        <v>124</v>
      </c>
      <c r="C37" s="61"/>
      <c r="D37" s="61"/>
      <c r="E37" s="61"/>
      <c r="F37" s="102">
        <v>1787.9870000000001</v>
      </c>
    </row>
    <row r="38" spans="2:6" x14ac:dyDescent="0.25">
      <c r="B38" s="56">
        <v>125</v>
      </c>
      <c r="C38" s="61"/>
      <c r="D38" s="61"/>
      <c r="E38" s="61"/>
      <c r="F38" s="102">
        <v>274.11399999999998</v>
      </c>
    </row>
    <row r="39" spans="2:6" x14ac:dyDescent="0.25">
      <c r="B39" s="56">
        <v>127</v>
      </c>
      <c r="C39" s="61"/>
      <c r="D39" s="61"/>
      <c r="E39" s="61"/>
      <c r="F39" s="102">
        <v>3085.326</v>
      </c>
    </row>
    <row r="40" spans="2:6" x14ac:dyDescent="0.25">
      <c r="B40" s="56">
        <v>128</v>
      </c>
      <c r="C40" s="61"/>
      <c r="D40" s="61"/>
      <c r="E40" s="61"/>
      <c r="F40" s="102">
        <v>664.00199999999995</v>
      </c>
    </row>
    <row r="41" spans="2:6" x14ac:dyDescent="0.25">
      <c r="B41" s="56">
        <v>129</v>
      </c>
      <c r="C41" s="61"/>
      <c r="D41" s="61"/>
      <c r="E41" s="61"/>
      <c r="F41" s="102">
        <v>2729.3789999999999</v>
      </c>
    </row>
    <row r="42" spans="2:6" x14ac:dyDescent="0.25">
      <c r="B42" s="56">
        <v>130</v>
      </c>
      <c r="C42" s="61"/>
      <c r="D42" s="61"/>
      <c r="E42" s="61"/>
      <c r="F42" s="102">
        <v>640.02300000000002</v>
      </c>
    </row>
    <row r="43" spans="2:6" x14ac:dyDescent="0.25">
      <c r="B43" s="56">
        <v>131</v>
      </c>
      <c r="C43" s="61"/>
      <c r="D43" s="61"/>
      <c r="E43" s="61"/>
      <c r="F43" s="102">
        <v>2215.0529999999999</v>
      </c>
    </row>
    <row r="44" spans="2:6" x14ac:dyDescent="0.25">
      <c r="B44" s="56">
        <v>132</v>
      </c>
      <c r="C44" s="61"/>
      <c r="D44" s="61"/>
      <c r="E44" s="61"/>
      <c r="F44" s="102">
        <v>1137.5519999999999</v>
      </c>
    </row>
    <row r="45" spans="2:6" x14ac:dyDescent="0.25">
      <c r="B45" s="56">
        <v>133</v>
      </c>
      <c r="C45" s="61"/>
      <c r="D45" s="61"/>
      <c r="E45" s="61"/>
      <c r="F45" s="102">
        <v>1394.1890000000001</v>
      </c>
    </row>
    <row r="46" spans="2:6" x14ac:dyDescent="0.25">
      <c r="B46" s="56">
        <v>134</v>
      </c>
      <c r="C46" s="61"/>
      <c r="D46" s="61"/>
      <c r="E46" s="61"/>
      <c r="F46" s="102">
        <v>1565.2619999999999</v>
      </c>
    </row>
    <row r="47" spans="2:6" x14ac:dyDescent="0.25">
      <c r="B47" s="56">
        <v>135</v>
      </c>
      <c r="C47" s="61"/>
      <c r="D47" s="61"/>
      <c r="E47" s="61"/>
      <c r="F47" s="102">
        <v>2630.7</v>
      </c>
    </row>
    <row r="48" spans="2:6" x14ac:dyDescent="0.25">
      <c r="B48" s="56">
        <v>136</v>
      </c>
      <c r="C48" s="61"/>
      <c r="D48" s="61"/>
      <c r="E48" s="61"/>
      <c r="F48" s="102">
        <v>2552.183</v>
      </c>
    </row>
    <row r="49" spans="1:9" x14ac:dyDescent="0.25">
      <c r="B49" s="56">
        <v>137</v>
      </c>
      <c r="C49" s="61"/>
      <c r="D49" s="61"/>
      <c r="E49" s="61"/>
      <c r="F49" s="102">
        <v>580.16899999999998</v>
      </c>
      <c r="I49">
        <v>78.293999999999997</v>
      </c>
    </row>
    <row r="50" spans="1:9" ht="15.75" thickBot="1" x14ac:dyDescent="0.3">
      <c r="B50" s="60"/>
      <c r="C50" s="63"/>
      <c r="D50" s="63"/>
      <c r="E50" s="63"/>
      <c r="F50" s="104">
        <f>SUM(F4:F49)</f>
        <v>46132.635000000002</v>
      </c>
    </row>
    <row r="52" spans="1:9" x14ac:dyDescent="0.25">
      <c r="A52" s="83" t="s">
        <v>57</v>
      </c>
      <c r="B52" s="83"/>
      <c r="C52" s="83"/>
      <c r="D52" s="83"/>
      <c r="E52" s="83"/>
      <c r="F52" s="83"/>
      <c r="G52" s="83"/>
    </row>
    <row r="58" spans="1:9" x14ac:dyDescent="0.25">
      <c r="F58" s="105" t="s">
        <v>56</v>
      </c>
    </row>
  </sheetData>
  <mergeCells count="4">
    <mergeCell ref="A52:G52"/>
    <mergeCell ref="B1:F1"/>
    <mergeCell ref="B2:F2"/>
    <mergeCell ref="G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opLeftCell="A13" zoomScale="115" zoomScaleNormal="115" workbookViewId="0">
      <selection activeCell="E39" sqref="E39"/>
    </sheetView>
  </sheetViews>
  <sheetFormatPr defaultRowHeight="15" x14ac:dyDescent="0.25"/>
  <sheetData>
    <row r="2" spans="2:2" x14ac:dyDescent="0.25">
      <c r="B2">
        <v>950.654</v>
      </c>
    </row>
    <row r="3" spans="2:2" x14ac:dyDescent="0.25">
      <c r="B3">
        <v>88.63</v>
      </c>
    </row>
    <row r="4" spans="2:2" x14ac:dyDescent="0.25">
      <c r="B4">
        <v>461.48399999999998</v>
      </c>
    </row>
    <row r="5" spans="2:2" x14ac:dyDescent="0.25">
      <c r="B5">
        <v>420.19299999999998</v>
      </c>
    </row>
    <row r="6" spans="2:2" x14ac:dyDescent="0.25">
      <c r="B6">
        <v>86.382999999999996</v>
      </c>
    </row>
    <row r="7" spans="2:2" x14ac:dyDescent="0.25">
      <c r="B7">
        <v>42.74</v>
      </c>
    </row>
    <row r="8" spans="2:2" x14ac:dyDescent="0.25">
      <c r="B8">
        <v>302.286</v>
      </c>
    </row>
    <row r="9" spans="2:2" x14ac:dyDescent="0.25">
      <c r="B9">
        <v>321.64299999999997</v>
      </c>
    </row>
    <row r="10" spans="2:2" x14ac:dyDescent="0.25">
      <c r="B10">
        <v>90.924000000000007</v>
      </c>
    </row>
    <row r="11" spans="2:2" x14ac:dyDescent="0.25">
      <c r="B11">
        <v>152.15199999999999</v>
      </c>
    </row>
    <row r="12" spans="2:2" x14ac:dyDescent="0.25">
      <c r="B12">
        <v>92.596000000000004</v>
      </c>
    </row>
    <row r="13" spans="2:2" x14ac:dyDescent="0.25">
      <c r="B13">
        <v>35.676000000000002</v>
      </c>
    </row>
    <row r="14" spans="2:2" x14ac:dyDescent="0.25">
      <c r="B14">
        <v>935.76</v>
      </c>
    </row>
    <row r="15" spans="2:2" x14ac:dyDescent="0.25">
      <c r="B15">
        <v>76.224000000000004</v>
      </c>
    </row>
    <row r="16" spans="2:2" x14ac:dyDescent="0.25">
      <c r="B16">
        <v>242.55</v>
      </c>
    </row>
    <row r="17" spans="2:2" x14ac:dyDescent="0.25">
      <c r="B17">
        <v>55.152999999999999</v>
      </c>
    </row>
    <row r="18" spans="2:2" x14ac:dyDescent="0.25">
      <c r="B18">
        <v>40.664000000000001</v>
      </c>
    </row>
    <row r="19" spans="2:2" x14ac:dyDescent="0.25">
      <c r="B19">
        <v>43.33</v>
      </c>
    </row>
    <row r="20" spans="2:2" x14ac:dyDescent="0.25">
      <c r="B20">
        <v>50.790999999999997</v>
      </c>
    </row>
    <row r="21" spans="2:2" x14ac:dyDescent="0.25">
      <c r="B21">
        <v>71.870999999999995</v>
      </c>
    </row>
    <row r="22" spans="2:2" x14ac:dyDescent="0.25">
      <c r="B22">
        <v>287.82400000000001</v>
      </c>
    </row>
    <row r="23" spans="2:2" x14ac:dyDescent="0.25">
      <c r="B23">
        <v>222.69399999999999</v>
      </c>
    </row>
    <row r="24" spans="2:2" x14ac:dyDescent="0.25">
      <c r="B24">
        <v>931.95600000000002</v>
      </c>
    </row>
    <row r="25" spans="2:2" x14ac:dyDescent="0.25">
      <c r="B25">
        <v>60.69</v>
      </c>
    </row>
    <row r="26" spans="2:2" x14ac:dyDescent="0.25">
      <c r="B26">
        <v>45.738999999999997</v>
      </c>
    </row>
    <row r="27" spans="2:2" x14ac:dyDescent="0.25">
      <c r="B27">
        <v>77.057000000000002</v>
      </c>
    </row>
    <row r="28" spans="2:2" x14ac:dyDescent="0.25">
      <c r="B28">
        <v>25.035</v>
      </c>
    </row>
    <row r="29" spans="2:2" x14ac:dyDescent="0.25">
      <c r="B29">
        <v>117.447</v>
      </c>
    </row>
    <row r="30" spans="2:2" x14ac:dyDescent="0.25">
      <c r="B30">
        <v>202.26599999999999</v>
      </c>
    </row>
    <row r="31" spans="2:2" x14ac:dyDescent="0.25">
      <c r="B31">
        <v>28.119</v>
      </c>
    </row>
    <row r="32" spans="2:2" x14ac:dyDescent="0.25">
      <c r="B32">
        <v>11.88</v>
      </c>
    </row>
    <row r="33" spans="1:4" x14ac:dyDescent="0.25">
      <c r="B33">
        <v>22.675000000000001</v>
      </c>
    </row>
    <row r="34" spans="1:4" x14ac:dyDescent="0.25">
      <c r="B34">
        <v>216.25700000000001</v>
      </c>
    </row>
    <row r="35" spans="1:4" x14ac:dyDescent="0.25">
      <c r="B35">
        <v>615.54999999999995</v>
      </c>
    </row>
    <row r="36" spans="1:4" x14ac:dyDescent="0.25">
      <c r="B36">
        <v>323.78199999999998</v>
      </c>
    </row>
    <row r="37" spans="1:4" x14ac:dyDescent="0.25">
      <c r="B37">
        <v>402.12299999999999</v>
      </c>
    </row>
    <row r="38" spans="1:4" x14ac:dyDescent="0.25">
      <c r="B38">
        <v>431.19600000000003</v>
      </c>
    </row>
    <row r="39" spans="1:4" x14ac:dyDescent="0.25">
      <c r="B39">
        <v>341.09300000000002</v>
      </c>
    </row>
    <row r="40" spans="1:4" x14ac:dyDescent="0.25">
      <c r="B40">
        <v>421.13600000000002</v>
      </c>
    </row>
    <row r="41" spans="1:4" x14ac:dyDescent="0.25">
      <c r="B41">
        <v>177.87799999999999</v>
      </c>
    </row>
    <row r="42" spans="1:4" x14ac:dyDescent="0.25">
      <c r="B42">
        <v>309.73200000000003</v>
      </c>
    </row>
    <row r="43" spans="1:4" x14ac:dyDescent="0.25">
      <c r="B43">
        <v>328.58499999999998</v>
      </c>
    </row>
    <row r="44" spans="1:4" x14ac:dyDescent="0.25">
      <c r="A44" t="s">
        <v>27</v>
      </c>
      <c r="B44">
        <f>SUM(B2:B43)</f>
        <v>10162.418</v>
      </c>
    </row>
    <row r="47" spans="1:4" x14ac:dyDescent="0.25">
      <c r="D4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2"/>
  <sheetViews>
    <sheetView zoomScale="130" zoomScaleNormal="130" workbookViewId="0">
      <selection activeCell="E20" sqref="E20"/>
    </sheetView>
  </sheetViews>
  <sheetFormatPr defaultRowHeight="15" x14ac:dyDescent="0.25"/>
  <cols>
    <col min="3" max="3" width="27.140625" bestFit="1" customWidth="1"/>
    <col min="7" max="7" width="8.85546875" bestFit="1" customWidth="1"/>
  </cols>
  <sheetData>
    <row r="5" spans="3:17" ht="15.75" thickBot="1" x14ac:dyDescent="0.3">
      <c r="C5" s="28"/>
      <c r="D5" s="28"/>
      <c r="E5" s="28"/>
      <c r="F5" s="28"/>
      <c r="G5" s="28"/>
      <c r="H5" s="28"/>
      <c r="I5" s="28"/>
    </row>
    <row r="6" spans="3:17" ht="19.5" thickBot="1" x14ac:dyDescent="0.35">
      <c r="C6" s="89" t="s">
        <v>13</v>
      </c>
      <c r="D6" s="90"/>
      <c r="E6" s="90"/>
      <c r="F6" s="90"/>
      <c r="G6" s="90"/>
      <c r="H6" s="91"/>
      <c r="I6" s="28"/>
    </row>
    <row r="7" spans="3:17" ht="63.75" thickBot="1" x14ac:dyDescent="0.3">
      <c r="C7" s="21"/>
      <c r="D7" s="22" t="s">
        <v>14</v>
      </c>
      <c r="E7" s="22" t="s">
        <v>15</v>
      </c>
      <c r="F7" s="22" t="s">
        <v>16</v>
      </c>
      <c r="G7" s="23" t="s">
        <v>17</v>
      </c>
      <c r="H7" s="24" t="s">
        <v>18</v>
      </c>
      <c r="I7" s="28"/>
    </row>
    <row r="8" spans="3:17" ht="15.75" x14ac:dyDescent="0.25">
      <c r="C8" s="25" t="s">
        <v>19</v>
      </c>
      <c r="D8" s="29">
        <v>29.079000000000001</v>
      </c>
      <c r="E8" s="29">
        <v>35.848999999999997</v>
      </c>
      <c r="F8" s="29">
        <f>E8-D8</f>
        <v>6.769999999999996</v>
      </c>
      <c r="G8" s="92">
        <v>258.8</v>
      </c>
      <c r="H8" s="95">
        <f>G8-D11</f>
        <v>5.3000000000054115E-2</v>
      </c>
      <c r="I8" s="28"/>
      <c r="J8" t="s">
        <v>23</v>
      </c>
      <c r="K8">
        <v>56.758000000000003</v>
      </c>
    </row>
    <row r="9" spans="3:17" ht="15.75" x14ac:dyDescent="0.25">
      <c r="C9" s="26" t="s">
        <v>20</v>
      </c>
      <c r="D9" s="30">
        <v>118.675</v>
      </c>
      <c r="E9" s="30">
        <v>117.471</v>
      </c>
      <c r="F9" s="30">
        <f>D9-E9</f>
        <v>1.2039999999999935</v>
      </c>
      <c r="G9" s="93"/>
      <c r="H9" s="96"/>
      <c r="I9" s="28"/>
      <c r="J9" t="s">
        <v>24</v>
      </c>
      <c r="K9">
        <v>120.381</v>
      </c>
    </row>
    <row r="10" spans="3:17" ht="15.75" customHeight="1" x14ac:dyDescent="0.25">
      <c r="C10" s="26" t="s">
        <v>21</v>
      </c>
      <c r="D10" s="30">
        <v>110.99299999999999</v>
      </c>
      <c r="E10" s="30">
        <v>103.976</v>
      </c>
      <c r="F10" s="30">
        <f>D10-E10</f>
        <v>7.0169999999999959</v>
      </c>
      <c r="G10" s="93"/>
      <c r="H10" s="96"/>
      <c r="I10" s="28"/>
      <c r="J10" t="s">
        <v>25</v>
      </c>
      <c r="K10">
        <v>78.293999999999997</v>
      </c>
      <c r="L10" s="98" t="s">
        <v>26</v>
      </c>
      <c r="M10" s="98"/>
      <c r="N10" s="98"/>
      <c r="O10" s="98"/>
      <c r="P10" s="98"/>
      <c r="Q10" s="98"/>
    </row>
    <row r="11" spans="3:17" ht="15.75" thickBot="1" x14ac:dyDescent="0.3">
      <c r="C11" s="31" t="s">
        <v>22</v>
      </c>
      <c r="D11" s="27">
        <f>SUM(D8:D10)</f>
        <v>258.74699999999996</v>
      </c>
      <c r="E11" s="27"/>
      <c r="F11" s="27"/>
      <c r="G11" s="94"/>
      <c r="H11" s="97"/>
      <c r="I11" s="32"/>
      <c r="J11" t="s">
        <v>9</v>
      </c>
      <c r="K11">
        <f>SUM(K8:K10)</f>
        <v>255.43299999999999</v>
      </c>
      <c r="L11" s="98"/>
      <c r="M11" s="98"/>
      <c r="N11" s="98"/>
      <c r="O11" s="98"/>
      <c r="P11" s="98"/>
      <c r="Q11" s="98"/>
    </row>
    <row r="12" spans="3:17" x14ac:dyDescent="0.25">
      <c r="C12" s="28"/>
      <c r="D12" s="28"/>
      <c r="E12" s="28"/>
      <c r="F12" s="28"/>
      <c r="G12" s="28"/>
      <c r="H12" s="28"/>
      <c r="I12" s="28"/>
      <c r="L12" s="98"/>
      <c r="M12" s="98"/>
      <c r="N12" s="98"/>
      <c r="O12" s="98"/>
      <c r="P12" s="98"/>
      <c r="Q12" s="98"/>
    </row>
  </sheetData>
  <mergeCells count="4">
    <mergeCell ref="C6:H6"/>
    <mergeCell ref="G8:G11"/>
    <mergeCell ref="H8:H11"/>
    <mergeCell ref="L10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ARTIFICIALLY</vt:lpstr>
      <vt:lpstr>NATURALLY</vt:lpstr>
      <vt:lpstr>UNPROTECTED</vt:lpstr>
      <vt:lpstr>UNPROTECTED DUE TO CREEK,RIVER </vt:lpstr>
      <vt:lpstr>COMPARISON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</dc:creator>
  <cp:lastModifiedBy>HP</cp:lastModifiedBy>
  <dcterms:created xsi:type="dcterms:W3CDTF">2024-08-14T12:50:44Z</dcterms:created>
  <dcterms:modified xsi:type="dcterms:W3CDTF">2024-08-26T12:27:43Z</dcterms:modified>
</cp:coreProperties>
</file>