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Github\PhD\Ch_7_Sentence_Modes\Excel\"/>
    </mc:Choice>
  </mc:AlternateContent>
  <xr:revisionPtr revIDLastSave="0" documentId="13_ncr:1_{91A7EC35-C559-46A1-A9C8-1FDCECB6899E}" xr6:coauthVersionLast="47" xr6:coauthVersionMax="47" xr10:uidLastSave="{00000000-0000-0000-0000-000000000000}"/>
  <bookViews>
    <workbookView xWindow="-108" yWindow="-108" windowWidth="23256" windowHeight="13176" xr2:uid="{5F934F14-35FB-48F8-B9CC-AA2F647F3C27}"/>
  </bookViews>
  <sheets>
    <sheet name="B1 Mode" sheetId="2" r:id="rId1"/>
    <sheet name="B0 Graph Data" sheetId="1" r:id="rId2"/>
    <sheet name="Graphs" sheetId="7" r:id="rId3"/>
    <sheet name="Legends" sheetId="11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xlnm.Print_Area" localSheetId="0">'B1 Mode'!$A$1:$BA$5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0" i="2" l="1"/>
  <c r="I30" i="2"/>
  <c r="H30" i="2"/>
  <c r="G30" i="2"/>
  <c r="F30" i="2"/>
  <c r="E30" i="2"/>
  <c r="D30" i="2"/>
  <c r="C30" i="2"/>
  <c r="J29" i="2"/>
  <c r="I29" i="2"/>
  <c r="H29" i="2"/>
  <c r="G29" i="2"/>
  <c r="F29" i="2"/>
  <c r="E29" i="2"/>
  <c r="D29" i="2"/>
  <c r="C29" i="2"/>
  <c r="J28" i="2"/>
  <c r="I28" i="2"/>
  <c r="H28" i="2"/>
  <c r="G28" i="2"/>
  <c r="F28" i="2"/>
  <c r="E28" i="2"/>
  <c r="D28" i="2"/>
  <c r="C28" i="2"/>
  <c r="J27" i="2"/>
  <c r="I27" i="2"/>
  <c r="H27" i="2"/>
  <c r="G27" i="2"/>
  <c r="F27" i="2"/>
  <c r="E27" i="2"/>
  <c r="D27" i="2"/>
  <c r="C27" i="2"/>
  <c r="J25" i="2"/>
  <c r="I25" i="2"/>
  <c r="H25" i="2"/>
  <c r="G25" i="2"/>
  <c r="F25" i="2"/>
  <c r="E25" i="2"/>
  <c r="D25" i="2"/>
  <c r="C25" i="2"/>
  <c r="J24" i="2"/>
  <c r="I24" i="2"/>
  <c r="H24" i="2"/>
  <c r="G24" i="2"/>
  <c r="F24" i="2"/>
  <c r="E24" i="2"/>
  <c r="D24" i="2"/>
  <c r="C24" i="2"/>
  <c r="J23" i="2"/>
  <c r="I23" i="2"/>
  <c r="H23" i="2"/>
  <c r="G23" i="2"/>
  <c r="F23" i="2"/>
  <c r="E23" i="2"/>
  <c r="D23" i="2"/>
  <c r="C23" i="2"/>
  <c r="J22" i="2"/>
  <c r="I22" i="2"/>
  <c r="H22" i="2"/>
  <c r="G22" i="2"/>
  <c r="F22" i="2"/>
  <c r="E22" i="2"/>
  <c r="D22" i="2"/>
  <c r="C22" i="2"/>
  <c r="J20" i="2"/>
  <c r="I20" i="2"/>
  <c r="H20" i="2"/>
  <c r="G20" i="2"/>
  <c r="F20" i="2"/>
  <c r="E20" i="2"/>
  <c r="D20" i="2"/>
  <c r="C20" i="2"/>
  <c r="J19" i="2"/>
  <c r="I19" i="2"/>
  <c r="H19" i="2"/>
  <c r="G19" i="2"/>
  <c r="F19" i="2"/>
  <c r="E19" i="2"/>
  <c r="D19" i="2"/>
  <c r="C19" i="2"/>
  <c r="J18" i="2"/>
  <c r="I18" i="2"/>
  <c r="H18" i="2"/>
  <c r="G18" i="2"/>
  <c r="F18" i="2"/>
  <c r="E18" i="2"/>
  <c r="D18" i="2"/>
  <c r="C18" i="2"/>
  <c r="J17" i="2"/>
  <c r="I17" i="2"/>
  <c r="H17" i="2"/>
  <c r="G17" i="2"/>
  <c r="F17" i="2"/>
  <c r="E17" i="2"/>
  <c r="D17" i="2"/>
  <c r="C17" i="2"/>
  <c r="J15" i="2"/>
  <c r="I15" i="2"/>
  <c r="H15" i="2"/>
  <c r="G15" i="2"/>
  <c r="F15" i="2"/>
  <c r="E15" i="2"/>
  <c r="D15" i="2"/>
  <c r="C15" i="2"/>
  <c r="J14" i="2"/>
  <c r="I14" i="2"/>
  <c r="H14" i="2"/>
  <c r="G14" i="2"/>
  <c r="F14" i="2"/>
  <c r="E14" i="2"/>
  <c r="D14" i="2"/>
  <c r="C14" i="2"/>
  <c r="J13" i="2"/>
  <c r="I13" i="2"/>
  <c r="H13" i="2"/>
  <c r="G13" i="2"/>
  <c r="F13" i="2"/>
  <c r="E13" i="2"/>
  <c r="D13" i="2"/>
  <c r="C13" i="2"/>
  <c r="J12" i="2"/>
  <c r="I12" i="2"/>
  <c r="H12" i="2"/>
  <c r="G12" i="2"/>
  <c r="F12" i="2"/>
  <c r="E12" i="2"/>
  <c r="D12" i="2"/>
  <c r="C12" i="2"/>
  <c r="J10" i="2"/>
  <c r="I10" i="2"/>
  <c r="H10" i="2"/>
  <c r="G10" i="2"/>
  <c r="F10" i="2"/>
  <c r="E10" i="2"/>
  <c r="D10" i="2"/>
  <c r="C10" i="2"/>
  <c r="J9" i="2"/>
  <c r="I9" i="2"/>
  <c r="H9" i="2"/>
  <c r="G9" i="2"/>
  <c r="F9" i="2"/>
  <c r="E9" i="2"/>
  <c r="D9" i="2"/>
  <c r="C9" i="2"/>
  <c r="J8" i="2"/>
  <c r="I8" i="2"/>
  <c r="H8" i="2"/>
  <c r="G8" i="2"/>
  <c r="F8" i="2"/>
  <c r="E8" i="2"/>
  <c r="D8" i="2"/>
  <c r="C8" i="2"/>
  <c r="J7" i="2"/>
  <c r="I7" i="2"/>
  <c r="H7" i="2"/>
  <c r="G7" i="2"/>
  <c r="F7" i="2"/>
  <c r="E7" i="2"/>
  <c r="D7" i="2"/>
  <c r="C7" i="2"/>
  <c r="J5" i="2"/>
  <c r="I5" i="2"/>
  <c r="H5" i="2"/>
  <c r="G5" i="2"/>
  <c r="F5" i="2"/>
  <c r="E5" i="2"/>
  <c r="D5" i="2"/>
  <c r="C5" i="2"/>
  <c r="J4" i="2"/>
  <c r="I4" i="2"/>
  <c r="H4" i="2"/>
  <c r="G4" i="2"/>
  <c r="F4" i="2"/>
  <c r="E4" i="2"/>
  <c r="D4" i="2"/>
  <c r="C4" i="2"/>
  <c r="J3" i="2"/>
  <c r="I3" i="2"/>
  <c r="H3" i="2"/>
  <c r="G3" i="2"/>
  <c r="F3" i="2"/>
  <c r="E3" i="2"/>
  <c r="D3" i="2"/>
  <c r="C3" i="2"/>
  <c r="J2" i="2"/>
  <c r="I2" i="2"/>
  <c r="H2" i="2"/>
  <c r="G2" i="2"/>
  <c r="F2" i="2"/>
  <c r="E2" i="2"/>
  <c r="D2" i="2"/>
  <c r="C2" i="2"/>
  <c r="J34" i="1"/>
  <c r="I34" i="1"/>
  <c r="H34" i="1"/>
  <c r="G34" i="1"/>
  <c r="F34" i="1"/>
  <c r="E34" i="1"/>
  <c r="D34" i="1"/>
  <c r="C34" i="1"/>
  <c r="B34" i="1"/>
  <c r="A34" i="1"/>
  <c r="A28" i="1"/>
  <c r="J28" i="1"/>
  <c r="I28" i="1"/>
  <c r="H28" i="1"/>
  <c r="G28" i="1"/>
  <c r="F28" i="1"/>
  <c r="E28" i="1"/>
  <c r="D28" i="1"/>
  <c r="C28" i="1"/>
  <c r="B28" i="1"/>
  <c r="B22" i="1"/>
  <c r="J22" i="1"/>
  <c r="I22" i="1"/>
  <c r="H22" i="1"/>
  <c r="G22" i="1"/>
  <c r="F22" i="1"/>
  <c r="E22" i="1"/>
  <c r="D22" i="1"/>
  <c r="C22" i="1"/>
  <c r="J16" i="1"/>
  <c r="I16" i="1"/>
  <c r="H16" i="1"/>
  <c r="G16" i="1"/>
  <c r="F16" i="1"/>
  <c r="E16" i="1"/>
  <c r="D16" i="1"/>
  <c r="C16" i="1"/>
  <c r="B16" i="1"/>
  <c r="A22" i="1"/>
  <c r="A16" i="1"/>
  <c r="B10" i="1"/>
  <c r="B26" i="1" s="1"/>
  <c r="B9" i="1"/>
  <c r="B11" i="1"/>
  <c r="B12" i="1"/>
  <c r="B38" i="1" s="1"/>
  <c r="V12" i="1" l="1"/>
  <c r="J36" i="1" s="1"/>
  <c r="U12" i="1"/>
  <c r="I36" i="1" s="1"/>
  <c r="T12" i="1"/>
  <c r="H36" i="1" s="1"/>
  <c r="S12" i="1"/>
  <c r="G36" i="1" s="1"/>
  <c r="R12" i="1"/>
  <c r="F36" i="1" s="1"/>
  <c r="V11" i="1"/>
  <c r="J30" i="1" s="1"/>
  <c r="U11" i="1"/>
  <c r="I30" i="1" s="1"/>
  <c r="T11" i="1"/>
  <c r="H30" i="1" s="1"/>
  <c r="S11" i="1"/>
  <c r="G30" i="1" s="1"/>
  <c r="R11" i="1"/>
  <c r="F30" i="1" s="1"/>
  <c r="V10" i="1"/>
  <c r="J24" i="1" s="1"/>
  <c r="U10" i="1"/>
  <c r="I24" i="1" s="1"/>
  <c r="T10" i="1"/>
  <c r="H24" i="1" s="1"/>
  <c r="S10" i="1"/>
  <c r="G24" i="1" s="1"/>
  <c r="R10" i="1"/>
  <c r="F24" i="1" s="1"/>
  <c r="V9" i="1"/>
  <c r="U9" i="1"/>
  <c r="T9" i="1"/>
  <c r="S9" i="1"/>
  <c r="R9" i="1"/>
  <c r="V6" i="1"/>
  <c r="J35" i="1" s="1"/>
  <c r="U6" i="1"/>
  <c r="I35" i="1" s="1"/>
  <c r="T6" i="1"/>
  <c r="H35" i="1" s="1"/>
  <c r="S6" i="1"/>
  <c r="G35" i="1" s="1"/>
  <c r="R6" i="1"/>
  <c r="F35" i="1" s="1"/>
  <c r="V5" i="1"/>
  <c r="J29" i="1" s="1"/>
  <c r="U5" i="1"/>
  <c r="I29" i="1" s="1"/>
  <c r="T5" i="1"/>
  <c r="H29" i="1" s="1"/>
  <c r="S5" i="1"/>
  <c r="G29" i="1" s="1"/>
  <c r="R5" i="1"/>
  <c r="F29" i="1" s="1"/>
  <c r="V4" i="1"/>
  <c r="J23" i="1" s="1"/>
  <c r="U4" i="1"/>
  <c r="I23" i="1" s="1"/>
  <c r="T4" i="1"/>
  <c r="H23" i="1" s="1"/>
  <c r="S4" i="1"/>
  <c r="G23" i="1" s="1"/>
  <c r="R4" i="1"/>
  <c r="F23" i="1" s="1"/>
  <c r="V3" i="1"/>
  <c r="J17" i="1" s="1"/>
  <c r="U3" i="1"/>
  <c r="I17" i="1" s="1"/>
  <c r="T3" i="1"/>
  <c r="H17" i="1" s="1"/>
  <c r="S3" i="1"/>
  <c r="G17" i="1" s="1"/>
  <c r="R3" i="1"/>
  <c r="F17" i="1" s="1"/>
  <c r="J12" i="1"/>
  <c r="J38" i="1" s="1"/>
  <c r="I12" i="1"/>
  <c r="I38" i="1" s="1"/>
  <c r="H12" i="1"/>
  <c r="H38" i="1" s="1"/>
  <c r="G12" i="1"/>
  <c r="G38" i="1" s="1"/>
  <c r="F12" i="1"/>
  <c r="F38" i="1" s="1"/>
  <c r="J11" i="1"/>
  <c r="I11" i="1"/>
  <c r="H11" i="1"/>
  <c r="G11" i="1"/>
  <c r="F11" i="1"/>
  <c r="J10" i="1"/>
  <c r="J26" i="1" s="1"/>
  <c r="I10" i="1"/>
  <c r="I26" i="1" s="1"/>
  <c r="H10" i="1"/>
  <c r="H26" i="1" s="1"/>
  <c r="G10" i="1"/>
  <c r="G26" i="1" s="1"/>
  <c r="F10" i="1"/>
  <c r="F26" i="1" s="1"/>
  <c r="J9" i="1"/>
  <c r="I9" i="1"/>
  <c r="H9" i="1"/>
  <c r="G9" i="1"/>
  <c r="F9" i="1"/>
  <c r="J6" i="1"/>
  <c r="I6" i="1"/>
  <c r="H6" i="1"/>
  <c r="G6" i="1"/>
  <c r="J5" i="1"/>
  <c r="J31" i="1" s="1"/>
  <c r="I5" i="1"/>
  <c r="I31" i="1" s="1"/>
  <c r="H5" i="1"/>
  <c r="H31" i="1" s="1"/>
  <c r="G5" i="1"/>
  <c r="G31" i="1" s="1"/>
  <c r="J4" i="1"/>
  <c r="J25" i="1" s="1"/>
  <c r="I4" i="1"/>
  <c r="I25" i="1" s="1"/>
  <c r="H4" i="1"/>
  <c r="H25" i="1" s="1"/>
  <c r="G4" i="1"/>
  <c r="G25" i="1" s="1"/>
  <c r="J3" i="1"/>
  <c r="J19" i="1" s="1"/>
  <c r="I3" i="1"/>
  <c r="I19" i="1" s="1"/>
  <c r="H3" i="1"/>
  <c r="H19" i="1" s="1"/>
  <c r="G3" i="1"/>
  <c r="G19" i="1" s="1"/>
  <c r="B6" i="1"/>
  <c r="F6" i="1"/>
  <c r="F5" i="1"/>
  <c r="F31" i="1" s="1"/>
  <c r="F4" i="1"/>
  <c r="F25" i="1" s="1"/>
  <c r="F3" i="1"/>
  <c r="F19" i="1" s="1"/>
  <c r="Q12" i="1"/>
  <c r="E36" i="1" s="1"/>
  <c r="P12" i="1"/>
  <c r="D36" i="1" s="1"/>
  <c r="O12" i="1"/>
  <c r="C36" i="1" s="1"/>
  <c r="N12" i="1"/>
  <c r="B36" i="1" s="1"/>
  <c r="Q11" i="1"/>
  <c r="E30" i="1" s="1"/>
  <c r="P11" i="1"/>
  <c r="D30" i="1" s="1"/>
  <c r="O11" i="1"/>
  <c r="C30" i="1" s="1"/>
  <c r="N11" i="1"/>
  <c r="B30" i="1" s="1"/>
  <c r="Q10" i="1"/>
  <c r="E24" i="1" s="1"/>
  <c r="P10" i="1"/>
  <c r="D24" i="1" s="1"/>
  <c r="O10" i="1"/>
  <c r="C24" i="1" s="1"/>
  <c r="N10" i="1"/>
  <c r="B24" i="1" s="1"/>
  <c r="Q9" i="1"/>
  <c r="P9" i="1"/>
  <c r="O9" i="1"/>
  <c r="N9" i="1"/>
  <c r="B18" i="1" s="1"/>
  <c r="N3" i="1"/>
  <c r="B17" i="1" s="1"/>
  <c r="Q6" i="1"/>
  <c r="E35" i="1" s="1"/>
  <c r="P6" i="1"/>
  <c r="D35" i="1" s="1"/>
  <c r="O6" i="1"/>
  <c r="C35" i="1" s="1"/>
  <c r="N6" i="1"/>
  <c r="B35" i="1" s="1"/>
  <c r="Q5" i="1"/>
  <c r="E29" i="1" s="1"/>
  <c r="P5" i="1"/>
  <c r="D29" i="1" s="1"/>
  <c r="O5" i="1"/>
  <c r="C29" i="1" s="1"/>
  <c r="N5" i="1"/>
  <c r="B29" i="1" s="1"/>
  <c r="Q4" i="1"/>
  <c r="E23" i="1" s="1"/>
  <c r="P4" i="1"/>
  <c r="D23" i="1" s="1"/>
  <c r="O4" i="1"/>
  <c r="C23" i="1" s="1"/>
  <c r="N4" i="1"/>
  <c r="B23" i="1" s="1"/>
  <c r="Q3" i="1"/>
  <c r="E17" i="1" s="1"/>
  <c r="P3" i="1"/>
  <c r="D17" i="1" s="1"/>
  <c r="O3" i="1"/>
  <c r="C17" i="1" s="1"/>
  <c r="E12" i="1"/>
  <c r="E38" i="1" s="1"/>
  <c r="D12" i="1"/>
  <c r="D38" i="1" s="1"/>
  <c r="C12" i="1"/>
  <c r="C38" i="1" s="1"/>
  <c r="E11" i="1"/>
  <c r="D11" i="1"/>
  <c r="C11" i="1"/>
  <c r="E10" i="1"/>
  <c r="E26" i="1" s="1"/>
  <c r="D10" i="1"/>
  <c r="D26" i="1" s="1"/>
  <c r="C10" i="1"/>
  <c r="C26" i="1" s="1"/>
  <c r="E9" i="1"/>
  <c r="D9" i="1"/>
  <c r="C9" i="1"/>
  <c r="B20" i="1"/>
  <c r="B3" i="1"/>
  <c r="B19" i="1" s="1"/>
  <c r="B4" i="1"/>
  <c r="B25" i="1" s="1"/>
  <c r="B5" i="1"/>
  <c r="B31" i="1" s="1"/>
  <c r="E6" i="1"/>
  <c r="D6" i="1"/>
  <c r="C6" i="1"/>
  <c r="E5" i="1"/>
  <c r="E31" i="1" s="1"/>
  <c r="D5" i="1"/>
  <c r="D31" i="1" s="1"/>
  <c r="C5" i="1"/>
  <c r="C31" i="1" s="1"/>
  <c r="E4" i="1"/>
  <c r="E25" i="1" s="1"/>
  <c r="D4" i="1"/>
  <c r="D25" i="1" s="1"/>
  <c r="C4" i="1"/>
  <c r="C25" i="1" s="1"/>
  <c r="E3" i="1"/>
  <c r="E19" i="1" s="1"/>
  <c r="D3" i="1"/>
  <c r="D19" i="1" s="1"/>
  <c r="C3" i="1"/>
  <c r="C19" i="1" s="1"/>
  <c r="J32" i="1" l="1"/>
  <c r="J37" i="1"/>
  <c r="B37" i="1"/>
  <c r="B32" i="1"/>
  <c r="H32" i="1"/>
  <c r="H37" i="1"/>
  <c r="G32" i="1"/>
  <c r="G37" i="1"/>
  <c r="I37" i="1"/>
  <c r="I32" i="1"/>
  <c r="C32" i="1"/>
  <c r="C37" i="1"/>
  <c r="D37" i="1"/>
  <c r="D32" i="1"/>
  <c r="E37" i="1"/>
  <c r="E32" i="1"/>
  <c r="F32" i="1"/>
  <c r="F37" i="1"/>
  <c r="C18" i="1"/>
  <c r="J18" i="1"/>
  <c r="F20" i="1"/>
  <c r="G20" i="1"/>
  <c r="H20" i="1"/>
  <c r="D18" i="1"/>
  <c r="E18" i="1"/>
  <c r="E20" i="1"/>
  <c r="I20" i="1"/>
  <c r="F18" i="1"/>
  <c r="J20" i="1"/>
  <c r="G18" i="1"/>
  <c r="C20" i="1"/>
  <c r="D20" i="1"/>
  <c r="H18" i="1"/>
  <c r="I18" i="1"/>
  <c r="K11" i="1"/>
  <c r="K6" i="1"/>
  <c r="K5" i="1"/>
  <c r="K3" i="1"/>
  <c r="K10" i="1"/>
  <c r="K4" i="1"/>
  <c r="K9" i="1"/>
  <c r="W9" i="1"/>
  <c r="K12" i="1"/>
  <c r="W12" i="1"/>
  <c r="W10" i="1"/>
  <c r="W11" i="1"/>
  <c r="M6" i="1" l="1"/>
  <c r="M5" i="1"/>
  <c r="M4" i="1"/>
  <c r="M3" i="1"/>
  <c r="B4" i="2"/>
  <c r="B30" i="2"/>
  <c r="B25" i="2"/>
  <c r="B20" i="2"/>
  <c r="B15" i="2"/>
  <c r="B10" i="2"/>
  <c r="B5" i="2"/>
  <c r="B28" i="2"/>
  <c r="B23" i="2"/>
  <c r="B18" i="2"/>
  <c r="B13" i="2"/>
  <c r="B8" i="2"/>
  <c r="B3" i="2"/>
  <c r="B27" i="2"/>
  <c r="B22" i="2"/>
  <c r="B17" i="2"/>
  <c r="B12" i="2"/>
  <c r="B7" i="2"/>
  <c r="B2" i="2"/>
  <c r="B29" i="2"/>
  <c r="B24" i="2"/>
  <c r="B19" i="2"/>
  <c r="B14" i="2"/>
  <c r="B9" i="2"/>
  <c r="W3" i="1" l="1"/>
  <c r="A9" i="1"/>
  <c r="A10" i="1"/>
  <c r="A11" i="1"/>
  <c r="A12" i="1"/>
  <c r="W4" i="1" l="1"/>
  <c r="W5" i="1"/>
  <c r="W6" i="1"/>
  <c r="M12" i="1"/>
  <c r="M11" i="1"/>
  <c r="M10" i="1"/>
  <c r="M9" i="1"/>
  <c r="J21" i="2"/>
  <c r="J16" i="2"/>
  <c r="J11" i="2"/>
  <c r="J6" i="2"/>
  <c r="H26" i="2" l="1"/>
  <c r="H21" i="2"/>
  <c r="H16" i="2"/>
  <c r="I11" i="2"/>
  <c r="H11" i="2"/>
  <c r="I6" i="2"/>
  <c r="H6" i="2"/>
  <c r="G26" i="2" l="1"/>
  <c r="G21" i="2"/>
  <c r="G16" i="2"/>
  <c r="G11" i="2"/>
  <c r="G6" i="2"/>
  <c r="E21" i="2"/>
  <c r="C21" i="2"/>
  <c r="D21" i="2"/>
  <c r="F21" i="2"/>
  <c r="I21" i="2"/>
  <c r="F26" i="2"/>
  <c r="C26" i="2"/>
  <c r="D16" i="2"/>
  <c r="I26" i="2"/>
  <c r="D26" i="2"/>
  <c r="E26" i="2"/>
  <c r="B26" i="2"/>
  <c r="B21" i="2"/>
  <c r="I16" i="2"/>
  <c r="C16" i="2"/>
  <c r="F16" i="2"/>
  <c r="E16" i="2"/>
  <c r="B16" i="2"/>
  <c r="D11" i="2"/>
  <c r="C11" i="2"/>
  <c r="F11" i="2"/>
  <c r="E11" i="2"/>
  <c r="B11" i="2"/>
  <c r="D6" i="2"/>
  <c r="C6" i="2"/>
  <c r="F6" i="2"/>
  <c r="E6" i="2"/>
  <c r="B6" i="2"/>
  <c r="J26" i="2" l="1"/>
</calcChain>
</file>

<file path=xl/sharedStrings.xml><?xml version="1.0" encoding="utf-8"?>
<sst xmlns="http://schemas.openxmlformats.org/spreadsheetml/2006/main" count="111" uniqueCount="42">
  <si>
    <t>Predictors</t>
  </si>
  <si>
    <t xml:space="preserve">SE </t>
  </si>
  <si>
    <t>H_Time</t>
  </si>
  <si>
    <t>L_time</t>
  </si>
  <si>
    <t>std.error</t>
  </si>
  <si>
    <t>t</t>
  </si>
  <si>
    <t>2.5% CI</t>
  </si>
  <si>
    <t>97.5% CI</t>
  </si>
  <si>
    <t>df</t>
  </si>
  <si>
    <t>L Time</t>
  </si>
  <si>
    <t>H Time</t>
  </si>
  <si>
    <r>
      <t xml:space="preserve">L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</si>
  <si>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r>
      <t xml:space="preserve">H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</si>
  <si>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t>MDC</t>
  </si>
  <si>
    <t>MWH</t>
  </si>
  <si>
    <t>MYN</t>
  </si>
  <si>
    <t>MDQ</t>
  </si>
  <si>
    <t>p. val.</t>
  </si>
  <si>
    <t xml:space="preserve"> </t>
  </si>
  <si>
    <t>sig.</t>
  </si>
  <si>
    <t>|CI-delta|</t>
  </si>
  <si>
    <t>estimate</t>
  </si>
  <si>
    <t xml:space="preserve">     </t>
  </si>
  <si>
    <t xml:space="preserve">   </t>
  </si>
  <si>
    <t>z.value</t>
  </si>
  <si>
    <t>p.value</t>
  </si>
  <si>
    <t>p.adj (BH)</t>
  </si>
  <si>
    <t>signif.</t>
  </si>
  <si>
    <r>
      <t>L_f</t>
    </r>
    <r>
      <rPr>
        <vertAlign val="subscript"/>
        <sz val="9"/>
        <color rgb="FF000000"/>
        <rFont val="Arial"/>
        <family val="2"/>
      </rPr>
      <t>0</t>
    </r>
    <r>
      <rPr>
        <sz val="9"/>
        <color rgb="FF000000"/>
        <rFont val="Arial"/>
        <family val="2"/>
      </rPr>
      <t xml:space="preserve"> (ST re 1 hz)</t>
    </r>
  </si>
  <si>
    <r>
      <t>H_f</t>
    </r>
    <r>
      <rPr>
        <vertAlign val="subscript"/>
        <sz val="9"/>
        <color rgb="FF000000"/>
        <rFont val="Arial"/>
        <family val="2"/>
      </rPr>
      <t>0</t>
    </r>
    <r>
      <rPr>
        <sz val="9"/>
        <color rgb="FF000000"/>
        <rFont val="Arial"/>
        <family val="2"/>
      </rPr>
      <t xml:space="preserve"> (ST re 1 hz)</t>
    </r>
  </si>
  <si>
    <t>L_time (ms)</t>
  </si>
  <si>
    <t>H_Time (ms)</t>
  </si>
  <si>
    <t>p.adj</t>
  </si>
  <si>
    <t>MDC / MWH</t>
  </si>
  <si>
    <t>MDC / MYN</t>
  </si>
  <si>
    <t>MDC / MDQ</t>
  </si>
  <si>
    <t>MWH / MYN</t>
  </si>
  <si>
    <t>MWH / MDQ</t>
  </si>
  <si>
    <t>MYN /  MDQ</t>
  </si>
  <si>
    <r>
      <t>β</t>
    </r>
    <r>
      <rPr>
        <b/>
        <vertAlign val="subscript"/>
        <sz val="10"/>
        <color rgb="FF000000"/>
        <rFont val="Times New Roman"/>
        <family val="1"/>
      </rPr>
      <t>1</t>
    </r>
  </si>
  <si>
    <r>
      <t>L_f</t>
    </r>
    <r>
      <rPr>
        <vertAlign val="subscript"/>
        <sz val="10"/>
        <color rgb="FF000000"/>
        <rFont val="Times New Roman"/>
        <family val="1"/>
      </rPr>
      <t>0</t>
    </r>
  </si>
  <si>
    <r>
      <t>H_f</t>
    </r>
    <r>
      <rPr>
        <vertAlign val="subscript"/>
        <sz val="10"/>
        <color rgb="FF000000"/>
        <rFont val="Times New Roman"/>
        <family val="1"/>
      </rPr>
      <t>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</si>
</sst>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.0E+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i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vertAlign val="subscript"/>
      <sz val="9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theme="0"/>
      <name val="Arial"/>
      <family val="2"/>
    </font>
    <font>
      <sz val="11"/>
      <name val="Calibri"/>
      <family val="2"/>
      <scheme val="minor"/>
    </font>
    <font>
      <sz val="20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000000"/>
      <name val="Times New Roman"/>
      <family val="1"/>
    </font>
    <font>
      <b/>
      <vertAlign val="subscript"/>
      <sz val="10"/>
      <color rgb="FF000000"/>
      <name val="Times New Roman"/>
      <family val="1"/>
    </font>
    <font>
      <sz val="10"/>
      <color rgb="FF000000"/>
      <name val="Times New Roman"/>
      <family val="1"/>
    </font>
    <font>
      <vertAlign val="subscript"/>
      <sz val="10"/>
      <color rgb="FF000000"/>
      <name val="Times New Roman"/>
      <family val="1"/>
    </font>
    <font>
      <sz val="10"/>
      <color theme="0"/>
      <name val="Times New Roman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theme="2" tint="-9.9948118533890809E-2"/>
      </top>
      <bottom style="medium">
        <color theme="2" tint="-9.9948118533890809E-2"/>
      </bottom>
      <diagonal/>
    </border>
    <border>
      <left/>
      <right/>
      <top style="medium">
        <color theme="2" tint="-9.9948118533890809E-2"/>
      </top>
      <bottom/>
      <diagonal/>
    </border>
    <border>
      <left/>
      <right/>
      <top/>
      <bottom style="medium">
        <color theme="2" tint="-9.9917600024414813E-2"/>
      </bottom>
      <diagonal/>
    </border>
    <border>
      <left/>
      <right/>
      <top/>
      <bottom style="medium">
        <color theme="2" tint="-9.9948118533890809E-2"/>
      </bottom>
      <diagonal/>
    </border>
    <border>
      <left/>
      <right/>
      <top style="thick">
        <color theme="2" tint="-9.9917600024414813E-2"/>
      </top>
      <bottom style="thick">
        <color theme="2" tint="-9.9917600024414813E-2"/>
      </bottom>
      <diagonal/>
    </border>
    <border>
      <left/>
      <right/>
      <top/>
      <bottom style="thick">
        <color theme="2" tint="-9.9917600024414813E-2"/>
      </bottom>
      <diagonal/>
    </border>
    <border>
      <left/>
      <right/>
      <top style="medium">
        <color theme="2" tint="-9.9917600024414813E-2"/>
      </top>
      <bottom/>
      <diagonal/>
    </border>
    <border>
      <left/>
      <right/>
      <top style="thick">
        <color rgb="FFD0CECE"/>
      </top>
      <bottom style="thick">
        <color rgb="FFD0CECE"/>
      </bottom>
      <diagonal/>
    </border>
    <border>
      <left/>
      <right/>
      <top/>
      <bottom style="medium">
        <color rgb="FFD0CECE"/>
      </bottom>
      <diagonal/>
    </border>
  </borders>
  <cellStyleXfs count="1">
    <xf numFmtId="0" fontId="0" fillId="0" borderId="0"/>
  </cellStyleXfs>
  <cellXfs count="104">
    <xf numFmtId="0" fontId="0" fillId="0" borderId="0" xfId="0"/>
    <xf numFmtId="1" fontId="2" fillId="0" borderId="0" xfId="0" applyNumberFormat="1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1" fontId="0" fillId="0" borderId="2" xfId="0" applyNumberFormat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1" fontId="0" fillId="0" borderId="2" xfId="0" applyNumberFormat="1" applyFont="1" applyBorder="1" applyAlignment="1">
      <alignment horizontal="left" vertical="center"/>
    </xf>
    <xf numFmtId="2" fontId="10" fillId="0" borderId="0" xfId="0" applyNumberFormat="1" applyFont="1" applyFill="1" applyAlignment="1">
      <alignment horizontal="center"/>
    </xf>
    <xf numFmtId="2" fontId="10" fillId="0" borderId="0" xfId="0" applyNumberFormat="1" applyFont="1" applyFill="1" applyAlignment="1">
      <alignment horizontal="center" vertical="center" wrapText="1"/>
    </xf>
    <xf numFmtId="0" fontId="10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 vertical="center" wrapText="1"/>
    </xf>
    <xf numFmtId="164" fontId="7" fillId="0" borderId="8" xfId="0" applyNumberFormat="1" applyFont="1" applyFill="1" applyBorder="1" applyAlignment="1">
      <alignment horizontal="right" vertical="center" wrapText="1"/>
    </xf>
    <xf numFmtId="2" fontId="7" fillId="0" borderId="8" xfId="0" applyNumberFormat="1" applyFont="1" applyFill="1" applyBorder="1" applyAlignment="1">
      <alignment horizontal="right" vertical="center" wrapText="1"/>
    </xf>
    <xf numFmtId="164" fontId="10" fillId="0" borderId="0" xfId="0" applyNumberFormat="1" applyFont="1" applyFill="1" applyAlignment="1">
      <alignment horizontal="right"/>
    </xf>
    <xf numFmtId="164" fontId="7" fillId="0" borderId="5" xfId="0" applyNumberFormat="1" applyFont="1" applyFill="1" applyBorder="1" applyAlignment="1">
      <alignment horizontal="right" vertical="center" wrapText="1"/>
    </xf>
    <xf numFmtId="164" fontId="7" fillId="0" borderId="6" xfId="0" applyNumberFormat="1" applyFont="1" applyFill="1" applyBorder="1" applyAlignment="1">
      <alignment horizontal="right" vertical="center" wrapText="1"/>
    </xf>
    <xf numFmtId="2" fontId="7" fillId="0" borderId="6" xfId="0" applyNumberFormat="1" applyFont="1" applyFill="1" applyBorder="1" applyAlignment="1">
      <alignment horizontal="right" vertical="center" wrapText="1"/>
    </xf>
    <xf numFmtId="1" fontId="7" fillId="0" borderId="8" xfId="0" applyNumberFormat="1" applyFont="1" applyFill="1" applyBorder="1" applyAlignment="1">
      <alignment horizontal="right" vertical="center" wrapText="1"/>
    </xf>
    <xf numFmtId="1" fontId="10" fillId="0" borderId="0" xfId="0" applyNumberFormat="1" applyFont="1" applyFill="1" applyAlignment="1">
      <alignment horizontal="right"/>
    </xf>
    <xf numFmtId="1" fontId="7" fillId="0" borderId="6" xfId="0" applyNumberFormat="1" applyFont="1" applyFill="1" applyBorder="1" applyAlignment="1">
      <alignment horizontal="right" vertical="center" wrapText="1"/>
    </xf>
    <xf numFmtId="2" fontId="9" fillId="0" borderId="0" xfId="0" applyNumberFormat="1" applyFont="1" applyFill="1" applyAlignment="1">
      <alignment horizontal="right"/>
    </xf>
    <xf numFmtId="1" fontId="3" fillId="0" borderId="1" xfId="0" applyNumberFormat="1" applyFont="1" applyFill="1" applyBorder="1" applyAlignment="1">
      <alignment horizontal="right" vertical="center" wrapText="1"/>
    </xf>
    <xf numFmtId="164" fontId="3" fillId="0" borderId="1" xfId="0" applyNumberFormat="1" applyFont="1" applyFill="1" applyBorder="1" applyAlignment="1">
      <alignment horizontal="right" vertical="center" wrapText="1"/>
    </xf>
    <xf numFmtId="2" fontId="3" fillId="0" borderId="1" xfId="0" applyNumberFormat="1" applyFont="1" applyBorder="1" applyAlignment="1">
      <alignment horizontal="right" vertical="center" wrapText="1"/>
    </xf>
    <xf numFmtId="1" fontId="3" fillId="0" borderId="3" xfId="0" applyNumberFormat="1" applyFont="1" applyFill="1" applyBorder="1" applyAlignment="1">
      <alignment horizontal="right" vertical="center" wrapText="1"/>
    </xf>
    <xf numFmtId="164" fontId="3" fillId="0" borderId="3" xfId="0" applyNumberFormat="1" applyFont="1" applyFill="1" applyBorder="1" applyAlignment="1">
      <alignment horizontal="right" vertical="center" wrapText="1"/>
    </xf>
    <xf numFmtId="164" fontId="3" fillId="0" borderId="0" xfId="0" applyNumberFormat="1" applyFont="1" applyFill="1" applyBorder="1" applyAlignment="1">
      <alignment horizontal="right" vertical="center" wrapText="1"/>
    </xf>
    <xf numFmtId="2" fontId="3" fillId="0" borderId="0" xfId="0" applyNumberFormat="1" applyFont="1" applyBorder="1" applyAlignment="1">
      <alignment horizontal="right" vertical="center" wrapText="1"/>
    </xf>
    <xf numFmtId="0" fontId="2" fillId="0" borderId="0" xfId="0" applyNumberFormat="1" applyFont="1" applyBorder="1" applyAlignment="1">
      <alignment horizontal="left" vertical="center"/>
    </xf>
    <xf numFmtId="2" fontId="2" fillId="0" borderId="0" xfId="0" applyNumberFormat="1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2" fontId="0" fillId="0" borderId="0" xfId="0" applyNumberFormat="1" applyFont="1" applyBorder="1" applyAlignment="1">
      <alignment horizontal="left" vertical="center"/>
    </xf>
    <xf numFmtId="164" fontId="2" fillId="0" borderId="0" xfId="0" applyNumberFormat="1" applyFont="1" applyBorder="1" applyAlignment="1">
      <alignment horizontal="left" vertical="center"/>
    </xf>
    <xf numFmtId="2" fontId="0" fillId="0" borderId="2" xfId="0" applyNumberFormat="1" applyFont="1" applyBorder="1" applyAlignment="1">
      <alignment horizontal="left" vertical="center"/>
    </xf>
    <xf numFmtId="164" fontId="0" fillId="0" borderId="2" xfId="0" applyNumberFormat="1" applyFont="1" applyFill="1" applyBorder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0" fontId="0" fillId="0" borderId="0" xfId="0" applyNumberFormat="1" applyFont="1" applyBorder="1" applyAlignment="1">
      <alignment horizontal="left" vertical="center"/>
    </xf>
    <xf numFmtId="1" fontId="0" fillId="0" borderId="0" xfId="0" applyNumberFormat="1" applyFont="1" applyFill="1" applyBorder="1" applyAlignment="1">
      <alignment horizontal="left" vertical="center"/>
    </xf>
    <xf numFmtId="1" fontId="0" fillId="0" borderId="0" xfId="0" applyNumberFormat="1" applyFont="1" applyBorder="1" applyAlignment="1">
      <alignment horizontal="left" vertical="center"/>
    </xf>
    <xf numFmtId="2" fontId="1" fillId="0" borderId="0" xfId="0" applyNumberFormat="1" applyFont="1" applyBorder="1" applyAlignment="1">
      <alignment horizontal="left" vertical="center"/>
    </xf>
    <xf numFmtId="2" fontId="0" fillId="0" borderId="1" xfId="0" applyNumberFormat="1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2" fontId="0" fillId="0" borderId="0" xfId="0" applyNumberFormat="1" applyFont="1" applyBorder="1" applyAlignment="1">
      <alignment horizontal="right" vertical="center"/>
    </xf>
    <xf numFmtId="2" fontId="0" fillId="0" borderId="0" xfId="0" applyNumberFormat="1" applyFont="1" applyAlignment="1">
      <alignment horizontal="right" vertical="center"/>
    </xf>
    <xf numFmtId="11" fontId="0" fillId="0" borderId="0" xfId="0" applyNumberFormat="1" applyFont="1" applyAlignment="1">
      <alignment horizontal="right" vertical="center"/>
    </xf>
    <xf numFmtId="0" fontId="0" fillId="0" borderId="4" xfId="0" applyFont="1" applyBorder="1" applyAlignment="1">
      <alignment horizontal="left" vertical="center" wrapText="1"/>
    </xf>
    <xf numFmtId="1" fontId="0" fillId="0" borderId="2" xfId="0" applyNumberFormat="1" applyFont="1" applyFill="1" applyBorder="1" applyAlignment="1">
      <alignment horizontal="left" vertical="center" wrapText="1"/>
    </xf>
    <xf numFmtId="1" fontId="0" fillId="0" borderId="2" xfId="0" applyNumberFormat="1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1" fontId="0" fillId="0" borderId="4" xfId="0" applyNumberFormat="1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1" fontId="0" fillId="0" borderId="0" xfId="0" applyNumberFormat="1" applyFont="1" applyBorder="1" applyAlignment="1">
      <alignment horizontal="left" vertical="center" wrapText="1"/>
    </xf>
    <xf numFmtId="164" fontId="0" fillId="0" borderId="2" xfId="0" applyNumberFormat="1" applyFont="1" applyBorder="1" applyAlignment="1">
      <alignment horizontal="right" vertical="center"/>
    </xf>
    <xf numFmtId="0" fontId="12" fillId="0" borderId="0" xfId="0" applyFont="1" applyAlignment="1">
      <alignment horizontal="right" vertical="center"/>
    </xf>
    <xf numFmtId="1" fontId="13" fillId="0" borderId="0" xfId="0" applyNumberFormat="1" applyFont="1" applyFill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2" fontId="13" fillId="0" borderId="0" xfId="0" applyNumberFormat="1" applyFont="1" applyBorder="1" applyAlignment="1">
      <alignment horizontal="left" vertical="center"/>
    </xf>
    <xf numFmtId="1" fontId="13" fillId="0" borderId="0" xfId="0" applyNumberFormat="1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2" fontId="12" fillId="0" borderId="0" xfId="0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2" fontId="0" fillId="0" borderId="2" xfId="0" applyNumberFormat="1" applyFont="1" applyBorder="1" applyAlignment="1">
      <alignment horizontal="right" vertical="center"/>
    </xf>
    <xf numFmtId="2" fontId="3" fillId="0" borderId="2" xfId="0" applyNumberFormat="1" applyFont="1" applyBorder="1" applyAlignment="1">
      <alignment horizontal="right" vertical="center" wrapText="1"/>
    </xf>
    <xf numFmtId="0" fontId="0" fillId="0" borderId="1" xfId="0" applyNumberFormat="1" applyFont="1" applyBorder="1" applyAlignment="1">
      <alignment horizontal="right" vertical="center"/>
    </xf>
    <xf numFmtId="0" fontId="0" fillId="0" borderId="2" xfId="0" applyNumberFormat="1" applyFont="1" applyBorder="1" applyAlignment="1">
      <alignment horizontal="right" vertical="center"/>
    </xf>
    <xf numFmtId="0" fontId="3" fillId="0" borderId="2" xfId="0" applyNumberFormat="1" applyFont="1" applyBorder="1" applyAlignment="1">
      <alignment horizontal="right" vertical="center" wrapText="1"/>
    </xf>
    <xf numFmtId="166" fontId="7" fillId="0" borderId="11" xfId="0" applyNumberFormat="1" applyFont="1" applyFill="1" applyBorder="1" applyAlignment="1">
      <alignment horizontal="right" vertical="center" wrapText="1"/>
    </xf>
    <xf numFmtId="11" fontId="11" fillId="0" borderId="7" xfId="0" applyNumberFormat="1" applyFont="1" applyFill="1" applyBorder="1" applyAlignment="1">
      <alignment horizontal="right" vertical="center" wrapText="1"/>
    </xf>
    <xf numFmtId="11" fontId="11" fillId="0" borderId="11" xfId="0" applyNumberFormat="1" applyFont="1" applyFill="1" applyBorder="1" applyAlignment="1">
      <alignment horizontal="right" vertical="center" wrapText="1"/>
    </xf>
    <xf numFmtId="2" fontId="6" fillId="0" borderId="10" xfId="0" applyNumberFormat="1" applyFont="1" applyFill="1" applyBorder="1" applyAlignment="1">
      <alignment vertical="center" wrapText="1"/>
    </xf>
    <xf numFmtId="2" fontId="6" fillId="0" borderId="10" xfId="0" applyNumberFormat="1" applyFont="1" applyFill="1" applyBorder="1" applyAlignment="1">
      <alignment horizontal="right" vertical="center" wrapText="1"/>
    </xf>
    <xf numFmtId="167" fontId="7" fillId="0" borderId="7" xfId="0" applyNumberFormat="1" applyFont="1" applyFill="1" applyBorder="1" applyAlignment="1">
      <alignment horizontal="right" vertical="center" wrapText="1"/>
    </xf>
    <xf numFmtId="165" fontId="7" fillId="0" borderId="11" xfId="0" applyNumberFormat="1" applyFont="1" applyFill="1" applyBorder="1" applyAlignment="1">
      <alignment horizontal="right" vertical="center" wrapText="1"/>
    </xf>
    <xf numFmtId="167" fontId="0" fillId="0" borderId="0" xfId="0" applyNumberFormat="1" applyFont="1" applyAlignment="1">
      <alignment horizontal="left" vertical="center"/>
    </xf>
    <xf numFmtId="167" fontId="7" fillId="0" borderId="11" xfId="0" applyNumberFormat="1" applyFont="1" applyFill="1" applyBorder="1" applyAlignment="1">
      <alignment horizontal="right" vertical="center" wrapText="1"/>
    </xf>
    <xf numFmtId="2" fontId="10" fillId="0" borderId="0" xfId="0" applyNumberFormat="1" applyFont="1" applyFill="1" applyBorder="1" applyAlignment="1">
      <alignment horizontal="center"/>
    </xf>
    <xf numFmtId="165" fontId="10" fillId="0" borderId="0" xfId="0" applyNumberFormat="1" applyFont="1" applyFill="1" applyBorder="1" applyAlignment="1">
      <alignment horizontal="center"/>
    </xf>
    <xf numFmtId="1" fontId="10" fillId="0" borderId="0" xfId="0" applyNumberFormat="1" applyFont="1" applyFill="1" applyBorder="1" applyAlignment="1">
      <alignment horizontal="right"/>
    </xf>
    <xf numFmtId="0" fontId="10" fillId="0" borderId="0" xfId="0" applyNumberFormat="1" applyFont="1" applyFill="1" applyBorder="1" applyAlignment="1">
      <alignment horizontal="center"/>
    </xf>
    <xf numFmtId="0" fontId="15" fillId="0" borderId="12" xfId="0" applyFont="1" applyBorder="1" applyAlignment="1">
      <alignment horizontal="right" vertical="center" wrapText="1"/>
    </xf>
    <xf numFmtId="2" fontId="15" fillId="0" borderId="9" xfId="0" applyNumberFormat="1" applyFont="1" applyFill="1" applyBorder="1" applyAlignment="1">
      <alignment horizontal="right" vertical="center" wrapText="1"/>
    </xf>
    <xf numFmtId="165" fontId="15" fillId="0" borderId="9" xfId="0" applyNumberFormat="1" applyFont="1" applyFill="1" applyBorder="1" applyAlignment="1">
      <alignment horizontal="right" vertical="center" wrapText="1"/>
    </xf>
    <xf numFmtId="0" fontId="17" fillId="0" borderId="13" xfId="0" applyFont="1" applyBorder="1" applyAlignment="1">
      <alignment horizontal="right" vertical="center" wrapText="1"/>
    </xf>
    <xf numFmtId="2" fontId="17" fillId="0" borderId="8" xfId="0" applyNumberFormat="1" applyFont="1" applyFill="1" applyBorder="1" applyAlignment="1">
      <alignment horizontal="right" vertical="center" wrapText="1"/>
    </xf>
    <xf numFmtId="166" fontId="17" fillId="0" borderId="7" xfId="0" applyNumberFormat="1" applyFont="1" applyFill="1" applyBorder="1" applyAlignment="1">
      <alignment horizontal="right" vertical="center" wrapText="1"/>
    </xf>
    <xf numFmtId="11" fontId="19" fillId="0" borderId="7" xfId="0" applyNumberFormat="1" applyFont="1" applyFill="1" applyBorder="1" applyAlignment="1">
      <alignment horizontal="right" vertical="center" wrapText="1"/>
    </xf>
    <xf numFmtId="2" fontId="17" fillId="0" borderId="5" xfId="0" applyNumberFormat="1" applyFont="1" applyFill="1" applyBorder="1" applyAlignment="1">
      <alignment horizontal="right" vertical="center" wrapText="1"/>
    </xf>
    <xf numFmtId="164" fontId="17" fillId="0" borderId="8" xfId="0" applyNumberFormat="1" applyFont="1" applyFill="1" applyBorder="1" applyAlignment="1">
      <alignment horizontal="right" vertical="center" wrapText="1"/>
    </xf>
    <xf numFmtId="0" fontId="17" fillId="0" borderId="0" xfId="0" applyFont="1" applyAlignment="1">
      <alignment horizontal="right" vertical="center" wrapText="1"/>
    </xf>
    <xf numFmtId="164" fontId="17" fillId="0" borderId="6" xfId="0" applyNumberFormat="1" applyFont="1" applyFill="1" applyBorder="1" applyAlignment="1">
      <alignment horizontal="right" vertical="center" wrapText="1"/>
    </xf>
    <xf numFmtId="2" fontId="17" fillId="0" borderId="6" xfId="0" applyNumberFormat="1" applyFont="1" applyFill="1" applyBorder="1" applyAlignment="1">
      <alignment horizontal="right" vertical="center" wrapText="1"/>
    </xf>
    <xf numFmtId="166" fontId="17" fillId="0" borderId="0" xfId="0" applyNumberFormat="1" applyFont="1" applyFill="1" applyBorder="1" applyAlignment="1">
      <alignment horizontal="right" vertical="center" wrapText="1"/>
    </xf>
    <xf numFmtId="11" fontId="19" fillId="0" borderId="0" xfId="0" applyNumberFormat="1" applyFont="1" applyFill="1" applyBorder="1" applyAlignment="1">
      <alignment horizontal="right" vertical="center" wrapText="1"/>
    </xf>
    <xf numFmtId="0" fontId="15" fillId="0" borderId="9" xfId="0" applyNumberFormat="1" applyFont="1" applyFill="1" applyBorder="1" applyAlignment="1">
      <alignment horizontal="right" vertical="center" wrapText="1"/>
    </xf>
    <xf numFmtId="164" fontId="17" fillId="0" borderId="5" xfId="0" applyNumberFormat="1" applyFont="1" applyFill="1" applyBorder="1" applyAlignment="1">
      <alignment horizontal="right" vertical="center" wrapText="1"/>
    </xf>
    <xf numFmtId="1" fontId="17" fillId="0" borderId="8" xfId="0" applyNumberFormat="1" applyFont="1" applyFill="1" applyBorder="1" applyAlignment="1">
      <alignment horizontal="right" vertical="center" wrapText="1"/>
    </xf>
    <xf numFmtId="1" fontId="17" fillId="0" borderId="6" xfId="0" applyNumberFormat="1" applyFont="1" applyFill="1" applyBorder="1" applyAlignment="1">
      <alignment horizontal="right" vertical="center" wrapText="1"/>
    </xf>
    <xf numFmtId="165" fontId="17" fillId="0" borderId="7" xfId="0" applyNumberFormat="1" applyFont="1" applyFill="1" applyBorder="1" applyAlignment="1">
      <alignment horizontal="right" vertical="center" wrapText="1"/>
    </xf>
    <xf numFmtId="165" fontId="17" fillId="0" borderId="0" xfId="0" applyNumberFormat="1" applyFont="1" applyFill="1" applyBorder="1" applyAlignment="1">
      <alignment horizontal="right" vertical="center" wrapText="1"/>
    </xf>
    <xf numFmtId="167" fontId="17" fillId="0" borderId="7" xfId="0" applyNumberFormat="1" applyFont="1" applyFill="1" applyBorder="1" applyAlignment="1">
      <alignment horizontal="right" vertical="center" wrapText="1"/>
    </xf>
    <xf numFmtId="167" fontId="17" fillId="0" borderId="0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1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/>
        <i val="0"/>
        <color rgb="FF00B050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</dxfs>
  <tableStyles count="0" defaultTableStyle="TableStyleMedium2" defaultPivotStyle="PivotStyleLight16"/>
  <colors>
    <mruColors>
      <color rgb="FFB5B0F3"/>
      <color rgb="FFFF82E3"/>
      <color rgb="FFF2F2F2"/>
      <color rgb="FFD95F02"/>
      <color rgb="FF1B9E77"/>
      <color rgb="FFE66101"/>
      <color rgb="FF66C2A5"/>
      <color rgb="FFFC8D62"/>
      <color rgb="FFFFD92F"/>
      <color rgb="FF8DA0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 H Temporal</a:t>
            </a:r>
            <a:r>
              <a:rPr lang="en-US" sz="1100" b="0" baseline="0"/>
              <a:t> Alignment (mode-only model)</a:t>
            </a:r>
            <a:endParaRPr lang="en-US" sz="1100" b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'B0 Graph Data'!$A$1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A9CF-4D60-8DE0-F984DB450CFF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A9CF-4D60-8DE0-F984DB450CFF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A9CF-4D60-8DE0-F984DB450CFF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A9CF-4D60-8DE0-F984DB450CFF}"/>
              </c:ext>
            </c:extLst>
          </c:dPt>
          <c:errBars>
            <c:errBarType val="both"/>
            <c:errValType val="cust"/>
            <c:noEndCap val="0"/>
            <c:plus>
              <c:numRef>
                <c:f>'B0 Graph Data'!$K$3:$K$6</c:f>
                <c:numCache>
                  <c:formatCode>General</c:formatCode>
                  <c:ptCount val="4"/>
                  <c:pt idx="0">
                    <c:v>13.796097623428196</c:v>
                  </c:pt>
                  <c:pt idx="1">
                    <c:v>13.796380535212407</c:v>
                  </c:pt>
                  <c:pt idx="2">
                    <c:v>13.801683667886309</c:v>
                  </c:pt>
                  <c:pt idx="3">
                    <c:v>13.859580063380307</c:v>
                  </c:pt>
                </c:numCache>
              </c:numRef>
            </c:plus>
            <c:minus>
              <c:numRef>
                <c:f>'B0 Graph Data'!$K$3:$K$6</c:f>
                <c:numCache>
                  <c:formatCode>General</c:formatCode>
                  <c:ptCount val="4"/>
                  <c:pt idx="0">
                    <c:v>13.796097623428196</c:v>
                  </c:pt>
                  <c:pt idx="1">
                    <c:v>13.796380535212407</c:v>
                  </c:pt>
                  <c:pt idx="2">
                    <c:v>13.801683667886309</c:v>
                  </c:pt>
                  <c:pt idx="3">
                    <c:v>13.859580063380307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f>'B0 Graph Data'!$A$3:$A$6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'B0 Graph Data'!$B$3:$B$6</c:f>
              <c:numCache>
                <c:formatCode>0</c:formatCode>
                <c:ptCount val="4"/>
                <c:pt idx="0">
                  <c:v>95.850999999999999</c:v>
                </c:pt>
                <c:pt idx="1">
                  <c:v>96.259</c:v>
                </c:pt>
                <c:pt idx="2">
                  <c:v>93.647000000000006</c:v>
                </c:pt>
                <c:pt idx="3">
                  <c:v>75.209000000000003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9CF-4D60-8DE0-F984DB450CFF}"/>
            </c:ext>
          </c:extLst>
        </c:ser>
        <c:ser>
          <c:idx val="2"/>
          <c:order val="1"/>
          <c:tx>
            <c:strRef>
              <c:f>'B0 Graph Data'!$A$7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A9CF-4D60-8DE0-F984DB450CFF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A9CF-4D60-8DE0-F984DB450CFF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A9CF-4D60-8DE0-F984DB450CFF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A9CF-4D60-8DE0-F984DB450CFF}"/>
              </c:ext>
            </c:extLst>
          </c:dPt>
          <c:errBars>
            <c:errBarType val="both"/>
            <c:errValType val="cust"/>
            <c:noEndCap val="0"/>
            <c:plus>
              <c:numRef>
                <c:f>'B0 Graph Data'!$K$9:$K$12</c:f>
                <c:numCache>
                  <c:formatCode>General</c:formatCode>
                  <c:ptCount val="4"/>
                  <c:pt idx="0">
                    <c:v>83.759851802750006</c:v>
                  </c:pt>
                  <c:pt idx="1">
                    <c:v>83.758264577693978</c:v>
                  </c:pt>
                  <c:pt idx="2">
                    <c:v>83.745916888576971</c:v>
                  </c:pt>
                  <c:pt idx="3">
                    <c:v>83.62394382451302</c:v>
                  </c:pt>
                </c:numCache>
              </c:numRef>
            </c:plus>
            <c:minus>
              <c:numRef>
                <c:f>'B0 Graph Data'!$K$9:$K$12</c:f>
                <c:numCache>
                  <c:formatCode>General</c:formatCode>
                  <c:ptCount val="4"/>
                  <c:pt idx="0">
                    <c:v>83.759851802750006</c:v>
                  </c:pt>
                  <c:pt idx="1">
                    <c:v>83.758264577693978</c:v>
                  </c:pt>
                  <c:pt idx="2">
                    <c:v>83.745916888576971</c:v>
                  </c:pt>
                  <c:pt idx="3">
                    <c:v>83.62394382451302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'B0 Graph Data'!$A$3:$A$6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'B0 Graph Data'!$B$9:$B$12</c:f>
              <c:numCache>
                <c:formatCode>0</c:formatCode>
                <c:ptCount val="4"/>
                <c:pt idx="0">
                  <c:v>319.858</c:v>
                </c:pt>
                <c:pt idx="1">
                  <c:v>319.47899999999998</c:v>
                </c:pt>
                <c:pt idx="2">
                  <c:v>317.40499999999997</c:v>
                </c:pt>
                <c:pt idx="3">
                  <c:v>303.10500000000002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9CF-4D60-8DE0-F984DB450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</a:t>
            </a:r>
            <a:r>
              <a:rPr lang="en-US" sz="1100" b="0" baseline="0"/>
              <a:t> H </a:t>
            </a:r>
            <a:r>
              <a:rPr lang="en-US" sz="1100" b="0" i="1"/>
              <a:t>f</a:t>
            </a:r>
            <a:r>
              <a:rPr lang="en-US" sz="1100" b="0" baseline="-25000"/>
              <a:t>0</a:t>
            </a:r>
            <a:r>
              <a:rPr lang="en-US" sz="1100" b="0" baseline="0"/>
              <a:t> targets</a:t>
            </a:r>
            <a:r>
              <a:rPr lang="en-US" sz="1100" b="0" i="0" u="none" strike="noStrike" baseline="0">
                <a:effectLst/>
              </a:rPr>
              <a:t> (mode-only model)</a:t>
            </a:r>
            <a:endParaRPr lang="en-US" sz="1100" b="0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'B0 Graph Data'!$M$1</c:f>
              <c:strCache>
                <c:ptCount val="1"/>
                <c:pt idx="0">
                  <c:v>L f0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CB04-490F-957B-E1C491C1845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CB04-490F-957B-E1C491C1845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CB04-490F-957B-E1C491C1845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CB04-490F-957B-E1C491C1845B}"/>
              </c:ext>
            </c:extLst>
          </c:dPt>
          <c:errBars>
            <c:errBarType val="both"/>
            <c:errValType val="cust"/>
            <c:noEndCap val="0"/>
            <c:plus>
              <c:numRef>
                <c:f>'B0 Graph Data'!$W$3:$W$6</c:f>
                <c:numCache>
                  <c:formatCode>General</c:formatCode>
                  <c:ptCount val="4"/>
                  <c:pt idx="0">
                    <c:v>3.6271019099269068</c:v>
                  </c:pt>
                  <c:pt idx="1">
                    <c:v>3.6278425634111073</c:v>
                  </c:pt>
                  <c:pt idx="2">
                    <c:v>3.6266849878003029</c:v>
                  </c:pt>
                  <c:pt idx="3">
                    <c:v>3.6244404827347978</c:v>
                  </c:pt>
                </c:numCache>
              </c:numRef>
            </c:plus>
            <c:minus>
              <c:numRef>
                <c:f>'B0 Graph Data'!$W$3:$W$6</c:f>
                <c:numCache>
                  <c:formatCode>General</c:formatCode>
                  <c:ptCount val="4"/>
                  <c:pt idx="0">
                    <c:v>3.6271019099269068</c:v>
                  </c:pt>
                  <c:pt idx="1">
                    <c:v>3.6278425634111073</c:v>
                  </c:pt>
                  <c:pt idx="2">
                    <c:v>3.6266849878003029</c:v>
                  </c:pt>
                  <c:pt idx="3">
                    <c:v>3.6244404827347978</c:v>
                  </c:pt>
                </c:numCache>
              </c:numRef>
            </c:minus>
            <c:spPr>
              <a:ln w="9525"/>
            </c:spPr>
          </c:errBars>
          <c:cat>
            <c:strRef>
              <c:f>'B0 Graph Data'!$M$9:$M$12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'B0 Graph Data'!$N$3:$N$6</c:f>
              <c:numCache>
                <c:formatCode>0.0</c:formatCode>
                <c:ptCount val="4"/>
                <c:pt idx="0">
                  <c:v>84.262</c:v>
                </c:pt>
                <c:pt idx="1">
                  <c:v>84.387</c:v>
                </c:pt>
                <c:pt idx="2">
                  <c:v>85.884</c:v>
                </c:pt>
                <c:pt idx="3">
                  <c:v>86.745000000000005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B04-490F-957B-E1C491C1845B}"/>
            </c:ext>
          </c:extLst>
        </c:ser>
        <c:ser>
          <c:idx val="2"/>
          <c:order val="1"/>
          <c:tx>
            <c:strRef>
              <c:f>'B0 Graph Data'!$M$7</c:f>
              <c:strCache>
                <c:ptCount val="1"/>
                <c:pt idx="0">
                  <c:v>H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CB04-490F-957B-E1C491C1845B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CB04-490F-957B-E1C491C1845B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6-CB04-490F-957B-E1C491C1845B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8-CB04-490F-957B-E1C491C1845B}"/>
              </c:ext>
            </c:extLst>
          </c:dPt>
          <c:errBars>
            <c:errBarType val="both"/>
            <c:errValType val="cust"/>
            <c:noEndCap val="0"/>
            <c:plus>
              <c:numRef>
                <c:f>'B0 Graph Data'!$W$9:$W$12</c:f>
                <c:numCache>
                  <c:formatCode>General</c:formatCode>
                  <c:ptCount val="4"/>
                  <c:pt idx="0">
                    <c:v>4.017636339144488</c:v>
                  </c:pt>
                  <c:pt idx="1">
                    <c:v>4.0184573926948985</c:v>
                  </c:pt>
                  <c:pt idx="2">
                    <c:v>4.0162700523989088</c:v>
                  </c:pt>
                  <c:pt idx="3">
                    <c:v>4.0137759849159949</c:v>
                  </c:pt>
                </c:numCache>
              </c:numRef>
            </c:plus>
            <c:minus>
              <c:numRef>
                <c:f>'B0 Graph Data'!$W$9:$W$12</c:f>
                <c:numCache>
                  <c:formatCode>General</c:formatCode>
                  <c:ptCount val="4"/>
                  <c:pt idx="0">
                    <c:v>4.017636339144488</c:v>
                  </c:pt>
                  <c:pt idx="1">
                    <c:v>4.0184573926948985</c:v>
                  </c:pt>
                  <c:pt idx="2">
                    <c:v>4.0162700523989088</c:v>
                  </c:pt>
                  <c:pt idx="3">
                    <c:v>4.0137759849159949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'B0 Graph Data'!$M$9:$M$12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'B0 Graph Data'!$N$9:$N$12</c:f>
              <c:numCache>
                <c:formatCode>0.0</c:formatCode>
                <c:ptCount val="4"/>
                <c:pt idx="0">
                  <c:v>90.093999999999994</c:v>
                </c:pt>
                <c:pt idx="1">
                  <c:v>90.501000000000005</c:v>
                </c:pt>
                <c:pt idx="2">
                  <c:v>91.813000000000002</c:v>
                </c:pt>
                <c:pt idx="3">
                  <c:v>94.606999999999999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B04-490F-957B-E1C491C18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10"/>
          <c:min val="7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"/>
      </c:valAx>
      <c:dTable>
        <c:showHorzBorder val="1"/>
        <c:showVertBorder val="1"/>
        <c:showOutline val="1"/>
        <c:showKeys val="0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i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r>
              <a:rPr lang="en-IE" sz="1100" b="0" baseline="0">
                <a:solidFill>
                  <a:schemeClr val="tx1"/>
                </a:solidFill>
              </a:rPr>
              <a:t> </a:t>
            </a:r>
            <a:r>
              <a:rPr lang="en-IE" sz="800" b="0">
                <a:solidFill>
                  <a:schemeClr val="tx1"/>
                </a:solidFill>
              </a:rPr>
              <a:t>(Mode models)</a:t>
            </a:r>
            <a:r>
              <a:rPr lang="en-IE" sz="1100" b="0">
                <a:solidFill>
                  <a:schemeClr val="tx1"/>
                </a:solidFill>
              </a:rPr>
              <a:t> </a:t>
            </a:r>
            <a:endParaRPr lang="en-IE" sz="900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'B0 Graph Data'!$A$3</c:f>
              <c:strCache>
                <c:ptCount val="1"/>
                <c:pt idx="0">
                  <c:v>MDC</c:v>
                </c:pt>
              </c:strCache>
            </c:strRef>
          </c:tx>
          <c:spPr>
            <a:ln w="19050">
              <a:solidFill>
                <a:srgbClr val="7570B3"/>
              </a:solidFill>
            </a:ln>
          </c:spPr>
          <c:marker>
            <c:symbol val="triangle"/>
            <c:size val="6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('B0 Graph Data'!$K$3,'B0 Graph Data'!$K$9)</c:f>
                <c:numCache>
                  <c:formatCode>General</c:formatCode>
                  <c:ptCount val="2"/>
                  <c:pt idx="0">
                    <c:v>13.796097623428196</c:v>
                  </c:pt>
                  <c:pt idx="1">
                    <c:v>83.759851802750006</c:v>
                  </c:pt>
                </c:numCache>
              </c:numRef>
            </c:plus>
            <c:minus>
              <c:numRef>
                <c:f>('B0 Graph Data'!$K$3,'B0 Graph Data'!$K$9)</c:f>
                <c:numCache>
                  <c:formatCode>General</c:formatCode>
                  <c:ptCount val="2"/>
                  <c:pt idx="0">
                    <c:v>13.796097623428196</c:v>
                  </c:pt>
                  <c:pt idx="1">
                    <c:v>83.759851802750006</c:v>
                  </c:pt>
                </c:numCache>
              </c:numRef>
            </c:minus>
            <c:spPr>
              <a:ln w="9525">
                <a:solidFill>
                  <a:srgbClr val="5E3C99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('B0 Graph Data'!$W$3,'B0 Graph Data'!$W$9)</c:f>
                <c:numCache>
                  <c:formatCode>General</c:formatCode>
                  <c:ptCount val="2"/>
                  <c:pt idx="0">
                    <c:v>3.6271019099269068</c:v>
                  </c:pt>
                  <c:pt idx="1">
                    <c:v>4.017636339144488</c:v>
                  </c:pt>
                </c:numCache>
              </c:numRef>
            </c:plus>
            <c:minus>
              <c:numRef>
                <c:f>('B0 Graph Data'!$W$3,'B0 Graph Data'!$W$9)</c:f>
                <c:numCache>
                  <c:formatCode>General</c:formatCode>
                  <c:ptCount val="2"/>
                  <c:pt idx="0">
                    <c:v>3.6271019099269068</c:v>
                  </c:pt>
                  <c:pt idx="1">
                    <c:v>4.017636339144488</c:v>
                  </c:pt>
                </c:numCache>
              </c:numRef>
            </c:minus>
            <c:spPr>
              <a:ln w="9525">
                <a:solidFill>
                  <a:srgbClr val="5E3C99"/>
                </a:solidFill>
              </a:ln>
            </c:spPr>
          </c:errBars>
          <c:xVal>
            <c:numRef>
              <c:f>('B0 Graph Data'!$B$3,'B0 Graph Data'!$B$9)</c:f>
              <c:numCache>
                <c:formatCode>0</c:formatCode>
                <c:ptCount val="2"/>
                <c:pt idx="0">
                  <c:v>95.850999999999999</c:v>
                </c:pt>
                <c:pt idx="1">
                  <c:v>319.858</c:v>
                </c:pt>
              </c:numCache>
            </c:numRef>
          </c:xVal>
          <c:yVal>
            <c:numRef>
              <c:f>('B0 Graph Data'!$N$3,'B0 Graph Data'!$N$9)</c:f>
              <c:numCache>
                <c:formatCode>0.0</c:formatCode>
                <c:ptCount val="2"/>
                <c:pt idx="0">
                  <c:v>84.262</c:v>
                </c:pt>
                <c:pt idx="1">
                  <c:v>90.093999999999994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E8-4D2E-A898-D80395867FC3}"/>
            </c:ext>
          </c:extLst>
        </c:ser>
        <c:ser>
          <c:idx val="2"/>
          <c:order val="1"/>
          <c:tx>
            <c:strRef>
              <c:f>'B0 Graph Data'!$A$4</c:f>
              <c:strCache>
                <c:ptCount val="1"/>
                <c:pt idx="0">
                  <c:v>MWH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('B0 Graph Data'!$K$4,'B0 Graph Data'!$K$10)</c:f>
                <c:numCache>
                  <c:formatCode>General</c:formatCode>
                  <c:ptCount val="2"/>
                  <c:pt idx="0">
                    <c:v>13.796380535212407</c:v>
                  </c:pt>
                  <c:pt idx="1">
                    <c:v>83.758264577693978</c:v>
                  </c:pt>
                </c:numCache>
              </c:numRef>
            </c:plus>
            <c:minus>
              <c:numRef>
                <c:f>('B0 Graph Data'!$K$4,'B0 Graph Data'!$K$10)</c:f>
                <c:numCache>
                  <c:formatCode>General</c:formatCode>
                  <c:ptCount val="2"/>
                  <c:pt idx="0">
                    <c:v>13.796380535212407</c:v>
                  </c:pt>
                  <c:pt idx="1">
                    <c:v>83.758264577693978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('B0 Graph Data'!$W$4,'B0 Graph Data'!$W$10)</c:f>
                <c:numCache>
                  <c:formatCode>General</c:formatCode>
                  <c:ptCount val="2"/>
                  <c:pt idx="0">
                    <c:v>3.6278425634111073</c:v>
                  </c:pt>
                  <c:pt idx="1">
                    <c:v>4.0184573926948985</c:v>
                  </c:pt>
                </c:numCache>
              </c:numRef>
            </c:plus>
            <c:minus>
              <c:numRef>
                <c:f>('B0 Graph Data'!$W$4,'B0 Graph Data'!$W$10)</c:f>
                <c:numCache>
                  <c:formatCode>General</c:formatCode>
                  <c:ptCount val="2"/>
                  <c:pt idx="0">
                    <c:v>3.6278425634111073</c:v>
                  </c:pt>
                  <c:pt idx="1">
                    <c:v>4.0184573926948985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xVal>
            <c:numRef>
              <c:f>('B0 Graph Data'!$B$4,'B0 Graph Data'!$B$10)</c:f>
              <c:numCache>
                <c:formatCode>0</c:formatCode>
                <c:ptCount val="2"/>
                <c:pt idx="0">
                  <c:v>96.259</c:v>
                </c:pt>
                <c:pt idx="1">
                  <c:v>319.47899999999998</c:v>
                </c:pt>
              </c:numCache>
            </c:numRef>
          </c:xVal>
          <c:yVal>
            <c:numRef>
              <c:f>('B0 Graph Data'!$N$4,'B0 Graph Data'!$N$10)</c:f>
              <c:numCache>
                <c:formatCode>0.0</c:formatCode>
                <c:ptCount val="2"/>
                <c:pt idx="0">
                  <c:v>84.387</c:v>
                </c:pt>
                <c:pt idx="1">
                  <c:v>90.501000000000005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E8-4D2E-A898-D80395867FC3}"/>
            </c:ext>
          </c:extLst>
        </c:ser>
        <c:ser>
          <c:idx val="3"/>
          <c:order val="2"/>
          <c:tx>
            <c:strRef>
              <c:f>'B0 Graph Data'!$A$5</c:f>
              <c:strCache>
                <c:ptCount val="1"/>
                <c:pt idx="0">
                  <c:v>MYN</c:v>
                </c:pt>
              </c:strCache>
            </c:strRef>
          </c:tx>
          <c:spPr>
            <a:ln w="19050">
              <a:solidFill>
                <a:srgbClr val="1B9E77"/>
              </a:solidFill>
            </a:ln>
          </c:spPr>
          <c:marker>
            <c:symbol val="square"/>
            <c:size val="5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('B0 Graph Data'!$K$5,'B0 Graph Data'!$K$11)</c:f>
                <c:numCache>
                  <c:formatCode>General</c:formatCode>
                  <c:ptCount val="2"/>
                  <c:pt idx="0">
                    <c:v>13.801683667886309</c:v>
                  </c:pt>
                  <c:pt idx="1">
                    <c:v>83.745916888576971</c:v>
                  </c:pt>
                </c:numCache>
              </c:numRef>
            </c:plus>
            <c:minus>
              <c:numRef>
                <c:f>('B0 Graph Data'!$K$5,'B0 Graph Data'!$K$11)</c:f>
                <c:numCache>
                  <c:formatCode>General</c:formatCode>
                  <c:ptCount val="2"/>
                  <c:pt idx="0">
                    <c:v>13.801683667886309</c:v>
                  </c:pt>
                  <c:pt idx="1">
                    <c:v>83.745916888576971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('B0 Graph Data'!$W$5,'B0 Graph Data'!$W$11)</c:f>
                <c:numCache>
                  <c:formatCode>General</c:formatCode>
                  <c:ptCount val="2"/>
                  <c:pt idx="0">
                    <c:v>3.6266849878003029</c:v>
                  </c:pt>
                  <c:pt idx="1">
                    <c:v>4.0162700523989088</c:v>
                  </c:pt>
                </c:numCache>
              </c:numRef>
            </c:plus>
            <c:minus>
              <c:numRef>
                <c:f>('B0 Graph Data'!$W$5,'B0 Graph Data'!$W$11)</c:f>
                <c:numCache>
                  <c:formatCode>General</c:formatCode>
                  <c:ptCount val="2"/>
                  <c:pt idx="0">
                    <c:v>3.6266849878003029</c:v>
                  </c:pt>
                  <c:pt idx="1">
                    <c:v>4.0162700523989088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xVal>
            <c:numRef>
              <c:f>('B0 Graph Data'!$B$5,'B0 Graph Data'!$B$11)</c:f>
              <c:numCache>
                <c:formatCode>0</c:formatCode>
                <c:ptCount val="2"/>
                <c:pt idx="0">
                  <c:v>93.647000000000006</c:v>
                </c:pt>
                <c:pt idx="1">
                  <c:v>317.40499999999997</c:v>
                </c:pt>
              </c:numCache>
            </c:numRef>
          </c:xVal>
          <c:yVal>
            <c:numRef>
              <c:f>('B0 Graph Data'!$N$5,'B0 Graph Data'!$N$11)</c:f>
              <c:numCache>
                <c:formatCode>0.0</c:formatCode>
                <c:ptCount val="2"/>
                <c:pt idx="0">
                  <c:v>85.884</c:v>
                </c:pt>
                <c:pt idx="1">
                  <c:v>91.813000000000002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E8-4D2E-A898-D80395867FC3}"/>
            </c:ext>
          </c:extLst>
        </c:ser>
        <c:ser>
          <c:idx val="0"/>
          <c:order val="3"/>
          <c:tx>
            <c:strRef>
              <c:f>'B0 Graph Data'!$A$6</c:f>
              <c:strCache>
                <c:ptCount val="1"/>
                <c:pt idx="0">
                  <c:v>MDQ</c:v>
                </c:pt>
              </c:strCache>
            </c:strRef>
          </c:tx>
          <c:spPr>
            <a:ln w="19050">
              <a:solidFill>
                <a:srgbClr val="E7298A"/>
              </a:solidFill>
            </a:ln>
          </c:spPr>
          <c:marker>
            <c:symbol val="circl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('B0 Graph Data'!$K$6,'B0 Graph Data'!$K$12)</c:f>
                <c:numCache>
                  <c:formatCode>General</c:formatCode>
                  <c:ptCount val="2"/>
                  <c:pt idx="0">
                    <c:v>13.859580063380307</c:v>
                  </c:pt>
                  <c:pt idx="1">
                    <c:v>83.62394382451302</c:v>
                  </c:pt>
                </c:numCache>
              </c:numRef>
            </c:plus>
            <c:minus>
              <c:numRef>
                <c:f>('B0 Graph Data'!$K$6,'B0 Graph Data'!$K$12)</c:f>
                <c:numCache>
                  <c:formatCode>General</c:formatCode>
                  <c:ptCount val="2"/>
                  <c:pt idx="0">
                    <c:v>13.859580063380307</c:v>
                  </c:pt>
                  <c:pt idx="1">
                    <c:v>83.62394382451302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('B0 Graph Data'!$W$6,'B0 Graph Data'!$W$12)</c:f>
                <c:numCache>
                  <c:formatCode>General</c:formatCode>
                  <c:ptCount val="2"/>
                  <c:pt idx="0">
                    <c:v>3.6244404827347978</c:v>
                  </c:pt>
                  <c:pt idx="1">
                    <c:v>4.0137759849159949</c:v>
                  </c:pt>
                </c:numCache>
              </c:numRef>
            </c:plus>
            <c:minus>
              <c:numRef>
                <c:f>('B0 Graph Data'!$W$6,'B0 Graph Data'!$W$12)</c:f>
                <c:numCache>
                  <c:formatCode>General</c:formatCode>
                  <c:ptCount val="2"/>
                  <c:pt idx="0">
                    <c:v>3.6244404827347978</c:v>
                  </c:pt>
                  <c:pt idx="1">
                    <c:v>4.0137759849159949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xVal>
            <c:numRef>
              <c:f>('B0 Graph Data'!$B$6,'B0 Graph Data'!$B$12)</c:f>
              <c:numCache>
                <c:formatCode>0</c:formatCode>
                <c:ptCount val="2"/>
                <c:pt idx="0">
                  <c:v>75.209000000000003</c:v>
                </c:pt>
                <c:pt idx="1">
                  <c:v>303.10500000000002</c:v>
                </c:pt>
              </c:numCache>
            </c:numRef>
          </c:xVal>
          <c:yVal>
            <c:numRef>
              <c:f>('B0 Graph Data'!$N$6,'B0 Graph Data'!$N$12)</c:f>
              <c:numCache>
                <c:formatCode>0.0</c:formatCode>
                <c:ptCount val="2"/>
                <c:pt idx="0">
                  <c:v>86.745000000000005</c:v>
                </c:pt>
                <c:pt idx="1">
                  <c:v>94.606999999999999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E8-4D2E-A898-D80395867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ax val="420"/>
          <c:min val="0"/>
        </c:scaling>
        <c:delete val="0"/>
        <c:axPos val="b"/>
        <c:majorGridlines>
          <c:spPr>
            <a:ln w="6350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chemeClr val="bg1">
                  <a:lumMod val="95000"/>
                </a:schemeClr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ajorUnit val="100"/>
        <c:minorUnit val="20"/>
      </c:valAx>
      <c:valAx>
        <c:axId val="765174752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  <c:minorUnit val="0.5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564444683427185"/>
          <c:y val="0.22059344862785274"/>
          <c:w val="0.25228480891784705"/>
          <c:h val="0.2537818862825918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'B0 Graph Data'!$A$1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4399-4FBD-A628-95C3D93EB99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4399-4FBD-A628-95C3D93EB99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4399-4FBD-A628-95C3D93EB99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4399-4FBD-A628-95C3D93EB99B}"/>
              </c:ext>
            </c:extLst>
          </c:dPt>
          <c:errBars>
            <c:errBarType val="both"/>
            <c:errValType val="cust"/>
            <c:noEndCap val="0"/>
            <c:plus>
              <c:numRef>
                <c:f>'B0 Graph Data'!$K$3:$K$6</c:f>
                <c:numCache>
                  <c:formatCode>General</c:formatCode>
                  <c:ptCount val="4"/>
                  <c:pt idx="0">
                    <c:v>13.796097623428196</c:v>
                  </c:pt>
                  <c:pt idx="1">
                    <c:v>13.796380535212407</c:v>
                  </c:pt>
                  <c:pt idx="2">
                    <c:v>13.801683667886309</c:v>
                  </c:pt>
                  <c:pt idx="3">
                    <c:v>13.859580063380307</c:v>
                  </c:pt>
                </c:numCache>
              </c:numRef>
            </c:plus>
            <c:minus>
              <c:numRef>
                <c:f>'B0 Graph Data'!$K$3:$K$6</c:f>
                <c:numCache>
                  <c:formatCode>General</c:formatCode>
                  <c:ptCount val="4"/>
                  <c:pt idx="0">
                    <c:v>13.796097623428196</c:v>
                  </c:pt>
                  <c:pt idx="1">
                    <c:v>13.796380535212407</c:v>
                  </c:pt>
                  <c:pt idx="2">
                    <c:v>13.801683667886309</c:v>
                  </c:pt>
                  <c:pt idx="3">
                    <c:v>13.859580063380307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f>'B0 Graph Data'!$A$3:$A$6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'B0 Graph Data'!$B$3:$B$6</c:f>
              <c:numCache>
                <c:formatCode>0</c:formatCode>
                <c:ptCount val="4"/>
                <c:pt idx="0">
                  <c:v>95.850999999999999</c:v>
                </c:pt>
                <c:pt idx="1">
                  <c:v>96.259</c:v>
                </c:pt>
                <c:pt idx="2">
                  <c:v>93.647000000000006</c:v>
                </c:pt>
                <c:pt idx="3">
                  <c:v>75.209000000000003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399-4FBD-A628-95C3D93EB99B}"/>
            </c:ext>
          </c:extLst>
        </c:ser>
        <c:ser>
          <c:idx val="2"/>
          <c:order val="1"/>
          <c:tx>
            <c:strRef>
              <c:f>'B0 Graph Data'!$A$7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4399-4FBD-A628-95C3D93EB99B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4399-4FBD-A628-95C3D93EB99B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4399-4FBD-A628-95C3D93EB99B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4399-4FBD-A628-95C3D93EB99B}"/>
              </c:ext>
            </c:extLst>
          </c:dPt>
          <c:errBars>
            <c:errBarType val="both"/>
            <c:errValType val="cust"/>
            <c:noEndCap val="0"/>
            <c:plus>
              <c:numRef>
                <c:f>'B0 Graph Data'!$K$9:$K$12</c:f>
                <c:numCache>
                  <c:formatCode>General</c:formatCode>
                  <c:ptCount val="4"/>
                  <c:pt idx="0">
                    <c:v>83.759851802750006</c:v>
                  </c:pt>
                  <c:pt idx="1">
                    <c:v>83.758264577693978</c:v>
                  </c:pt>
                  <c:pt idx="2">
                    <c:v>83.745916888576971</c:v>
                  </c:pt>
                  <c:pt idx="3">
                    <c:v>83.62394382451302</c:v>
                  </c:pt>
                </c:numCache>
              </c:numRef>
            </c:plus>
            <c:minus>
              <c:numRef>
                <c:f>'B0 Graph Data'!$K$9:$K$12</c:f>
                <c:numCache>
                  <c:formatCode>General</c:formatCode>
                  <c:ptCount val="4"/>
                  <c:pt idx="0">
                    <c:v>83.759851802750006</c:v>
                  </c:pt>
                  <c:pt idx="1">
                    <c:v>83.758264577693978</c:v>
                  </c:pt>
                  <c:pt idx="2">
                    <c:v>83.745916888576971</c:v>
                  </c:pt>
                  <c:pt idx="3">
                    <c:v>83.62394382451302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'B0 Graph Data'!$A$3:$A$6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'B0 Graph Data'!$B$9:$B$12</c:f>
              <c:numCache>
                <c:formatCode>0</c:formatCode>
                <c:ptCount val="4"/>
                <c:pt idx="0">
                  <c:v>319.858</c:v>
                </c:pt>
                <c:pt idx="1">
                  <c:v>319.47899999999998</c:v>
                </c:pt>
                <c:pt idx="2">
                  <c:v>317.40499999999997</c:v>
                </c:pt>
                <c:pt idx="3">
                  <c:v>303.10500000000002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399-4FBD-A628-95C3D93EB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45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'B0 Graph Data'!$M$1</c:f>
              <c:strCache>
                <c:ptCount val="1"/>
                <c:pt idx="0">
                  <c:v>L f0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A4D7-4FFA-924B-6BA6A7D29ED2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A4D7-4FFA-924B-6BA6A7D29ED2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A4D7-4FFA-924B-6BA6A7D29ED2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A4D7-4FFA-924B-6BA6A7D29ED2}"/>
              </c:ext>
            </c:extLst>
          </c:dPt>
          <c:errBars>
            <c:errBarType val="both"/>
            <c:errValType val="cust"/>
            <c:noEndCap val="0"/>
            <c:plus>
              <c:numRef>
                <c:f>'B0 Graph Data'!$W$3:$W$6</c:f>
                <c:numCache>
                  <c:formatCode>General</c:formatCode>
                  <c:ptCount val="4"/>
                  <c:pt idx="0">
                    <c:v>3.6271019099269068</c:v>
                  </c:pt>
                  <c:pt idx="1">
                    <c:v>3.6278425634111073</c:v>
                  </c:pt>
                  <c:pt idx="2">
                    <c:v>3.6266849878003029</c:v>
                  </c:pt>
                  <c:pt idx="3">
                    <c:v>3.6244404827347978</c:v>
                  </c:pt>
                </c:numCache>
              </c:numRef>
            </c:plus>
            <c:minus>
              <c:numRef>
                <c:f>'B0 Graph Data'!$W$3:$W$6</c:f>
                <c:numCache>
                  <c:formatCode>General</c:formatCode>
                  <c:ptCount val="4"/>
                  <c:pt idx="0">
                    <c:v>3.6271019099269068</c:v>
                  </c:pt>
                  <c:pt idx="1">
                    <c:v>3.6278425634111073</c:v>
                  </c:pt>
                  <c:pt idx="2">
                    <c:v>3.6266849878003029</c:v>
                  </c:pt>
                  <c:pt idx="3">
                    <c:v>3.6244404827347978</c:v>
                  </c:pt>
                </c:numCache>
              </c:numRef>
            </c:minus>
            <c:spPr>
              <a:ln w="9525"/>
            </c:spPr>
          </c:errBars>
          <c:cat>
            <c:strRef>
              <c:f>'B0 Graph Data'!$M$9:$M$12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'B0 Graph Data'!$N$3:$N$6</c:f>
              <c:numCache>
                <c:formatCode>0.0</c:formatCode>
                <c:ptCount val="4"/>
                <c:pt idx="0">
                  <c:v>84.262</c:v>
                </c:pt>
                <c:pt idx="1">
                  <c:v>84.387</c:v>
                </c:pt>
                <c:pt idx="2">
                  <c:v>85.884</c:v>
                </c:pt>
                <c:pt idx="3">
                  <c:v>86.745000000000005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4D7-4FFA-924B-6BA6A7D29ED2}"/>
            </c:ext>
          </c:extLst>
        </c:ser>
        <c:ser>
          <c:idx val="2"/>
          <c:order val="1"/>
          <c:tx>
            <c:strRef>
              <c:f>'B0 Graph Data'!$M$7</c:f>
              <c:strCache>
                <c:ptCount val="1"/>
                <c:pt idx="0">
                  <c:v>H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A4D7-4FFA-924B-6BA6A7D29ED2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A4D7-4FFA-924B-6BA6A7D29ED2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A4D7-4FFA-924B-6BA6A7D29ED2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A4D7-4FFA-924B-6BA6A7D29ED2}"/>
              </c:ext>
            </c:extLst>
          </c:dPt>
          <c:errBars>
            <c:errBarType val="both"/>
            <c:errValType val="cust"/>
            <c:noEndCap val="0"/>
            <c:plus>
              <c:numRef>
                <c:f>'B0 Graph Data'!$W$9:$W$12</c:f>
                <c:numCache>
                  <c:formatCode>General</c:formatCode>
                  <c:ptCount val="4"/>
                  <c:pt idx="0">
                    <c:v>4.017636339144488</c:v>
                  </c:pt>
                  <c:pt idx="1">
                    <c:v>4.0184573926948985</c:v>
                  </c:pt>
                  <c:pt idx="2">
                    <c:v>4.0162700523989088</c:v>
                  </c:pt>
                  <c:pt idx="3">
                    <c:v>4.0137759849159949</c:v>
                  </c:pt>
                </c:numCache>
              </c:numRef>
            </c:plus>
            <c:minus>
              <c:numRef>
                <c:f>'B0 Graph Data'!$W$9:$W$12</c:f>
                <c:numCache>
                  <c:formatCode>General</c:formatCode>
                  <c:ptCount val="4"/>
                  <c:pt idx="0">
                    <c:v>4.017636339144488</c:v>
                  </c:pt>
                  <c:pt idx="1">
                    <c:v>4.0184573926948985</c:v>
                  </c:pt>
                  <c:pt idx="2">
                    <c:v>4.0162700523989088</c:v>
                  </c:pt>
                  <c:pt idx="3">
                    <c:v>4.0137759849159949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'B0 Graph Data'!$M$9:$M$12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'B0 Graph Data'!$N$9:$N$12</c:f>
              <c:numCache>
                <c:formatCode>0.0</c:formatCode>
                <c:ptCount val="4"/>
                <c:pt idx="0">
                  <c:v>90.093999999999994</c:v>
                </c:pt>
                <c:pt idx="1">
                  <c:v>90.501000000000005</c:v>
                </c:pt>
                <c:pt idx="2">
                  <c:v>91.813000000000002</c:v>
                </c:pt>
                <c:pt idx="3">
                  <c:v>94.606999999999999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4D7-4FFA-924B-6BA6A7D29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0"/>
          <c:min val="83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"/>
      </c:valAx>
      <c:dTable>
        <c:showHorzBorder val="1"/>
        <c:showVertBorder val="1"/>
        <c:showOutline val="1"/>
        <c:showKeys val="0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i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r>
              <a:rPr lang="en-IE" sz="1100" b="0" baseline="0">
                <a:solidFill>
                  <a:schemeClr val="tx1"/>
                </a:solidFill>
              </a:rPr>
              <a:t> </a:t>
            </a:r>
            <a:r>
              <a:rPr lang="en-IE" sz="800" b="0">
                <a:solidFill>
                  <a:schemeClr val="tx1"/>
                </a:solidFill>
              </a:rPr>
              <a:t>(Mode models)</a:t>
            </a:r>
            <a:r>
              <a:rPr lang="en-IE" sz="1100" b="0">
                <a:solidFill>
                  <a:schemeClr val="tx1"/>
                </a:solidFill>
              </a:rPr>
              <a:t> </a:t>
            </a:r>
            <a:endParaRPr lang="en-IE" sz="900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MDC</c:v>
          </c:tx>
          <c:spPr>
            <a:ln w="38100">
              <a:solidFill>
                <a:srgbClr val="7570B3"/>
              </a:solidFill>
            </a:ln>
          </c:spPr>
          <c:marker>
            <c:symbol val="none"/>
          </c:marker>
          <c:xVal>
            <c:numRef>
              <c:f>('B0 Graph Data'!$B$3,'B0 Graph Data'!$B$9)</c:f>
              <c:numCache>
                <c:formatCode>0</c:formatCode>
                <c:ptCount val="2"/>
                <c:pt idx="0">
                  <c:v>95.850999999999999</c:v>
                </c:pt>
                <c:pt idx="1">
                  <c:v>319.858</c:v>
                </c:pt>
              </c:numCache>
            </c:numRef>
          </c:xVal>
          <c:yVal>
            <c:numRef>
              <c:f>('B0 Graph Data'!$N$3,'B0 Graph Data'!$N$9)</c:f>
              <c:numCache>
                <c:formatCode>0.0</c:formatCode>
                <c:ptCount val="2"/>
                <c:pt idx="0">
                  <c:v>84.262</c:v>
                </c:pt>
                <c:pt idx="1">
                  <c:v>90.093999999999994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CA-46F7-8CF4-BE1852E637AF}"/>
            </c:ext>
          </c:extLst>
        </c:ser>
        <c:ser>
          <c:idx val="2"/>
          <c:order val="1"/>
          <c:tx>
            <c:v>MDC (L%)</c:v>
          </c:tx>
          <c:spPr>
            <a:ln w="38100">
              <a:solidFill>
                <a:srgbClr val="B5B0F3"/>
              </a:solidFill>
            </a:ln>
          </c:spPr>
          <c:marker>
            <c:symbol val="none"/>
          </c:marker>
          <c:xVal>
            <c:numRef>
              <c:f>('B0 Graph Data'!$B$4,'B0 Graph Data'!$B$10)</c:f>
              <c:numCache>
                <c:formatCode>0</c:formatCode>
                <c:ptCount val="2"/>
                <c:pt idx="0">
                  <c:v>96.259</c:v>
                </c:pt>
                <c:pt idx="1">
                  <c:v>319.47899999999998</c:v>
                </c:pt>
              </c:numCache>
            </c:numRef>
          </c:xVal>
          <c:yVal>
            <c:numRef>
              <c:f>('B0 Graph Data'!$N$4,'B0 Graph Data'!$N$10)</c:f>
              <c:numCache>
                <c:formatCode>0.0</c:formatCode>
                <c:ptCount val="2"/>
                <c:pt idx="0">
                  <c:v>84.387</c:v>
                </c:pt>
                <c:pt idx="1">
                  <c:v>90.501000000000005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CA-46F7-8CF4-BE1852E637AF}"/>
            </c:ext>
          </c:extLst>
        </c:ser>
        <c:ser>
          <c:idx val="0"/>
          <c:order val="2"/>
          <c:tx>
            <c:v>MDQ</c:v>
          </c:tx>
          <c:spPr>
            <a:ln w="38100">
              <a:solidFill>
                <a:srgbClr val="E7298A"/>
              </a:solidFill>
            </a:ln>
          </c:spPr>
          <c:marker>
            <c:symbol val="none"/>
          </c:marker>
          <c:xVal>
            <c:numRef>
              <c:f>('B0 Graph Data'!$B$6,'B0 Graph Data'!$B$12)</c:f>
              <c:numCache>
                <c:formatCode>0</c:formatCode>
                <c:ptCount val="2"/>
                <c:pt idx="0">
                  <c:v>75.209000000000003</c:v>
                </c:pt>
                <c:pt idx="1">
                  <c:v>303.10500000000002</c:v>
                </c:pt>
              </c:numCache>
            </c:numRef>
          </c:xVal>
          <c:yVal>
            <c:numRef>
              <c:f>('B0 Graph Data'!$N$6,'B0 Graph Data'!$N$12)</c:f>
              <c:numCache>
                <c:formatCode>0.0</c:formatCode>
                <c:ptCount val="2"/>
                <c:pt idx="0">
                  <c:v>86.745000000000005</c:v>
                </c:pt>
                <c:pt idx="1">
                  <c:v>94.606999999999999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CA-46F7-8CF4-BE1852E637AF}"/>
            </c:ext>
          </c:extLst>
        </c:ser>
        <c:ser>
          <c:idx val="3"/>
          <c:order val="3"/>
          <c:tx>
            <c:v>MDQ (L%)</c:v>
          </c:tx>
          <c:spPr>
            <a:ln w="38100">
              <a:solidFill>
                <a:srgbClr val="FF82E3"/>
              </a:solidFill>
            </a:ln>
          </c:spPr>
          <c:marker>
            <c:symbol val="none"/>
          </c:marker>
          <c:xVal>
            <c:numRef>
              <c:f>('B0 Graph Data'!$B$5,'B0 Graph Data'!$B$11)</c:f>
              <c:numCache>
                <c:formatCode>0</c:formatCode>
                <c:ptCount val="2"/>
                <c:pt idx="0">
                  <c:v>93.647000000000006</c:v>
                </c:pt>
                <c:pt idx="1">
                  <c:v>317.40499999999997</c:v>
                </c:pt>
              </c:numCache>
            </c:numRef>
          </c:xVal>
          <c:yVal>
            <c:numRef>
              <c:f>('B0 Graph Data'!$N$5,'B0 Graph Data'!$N$11)</c:f>
              <c:numCache>
                <c:formatCode>0.0</c:formatCode>
                <c:ptCount val="2"/>
                <c:pt idx="0">
                  <c:v>85.884</c:v>
                </c:pt>
                <c:pt idx="1">
                  <c:v>91.813000000000002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CA-46F7-8CF4-BE1852E63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2"/>
          <c:min val="84"/>
        </c:scaling>
        <c:delete val="0"/>
        <c:axPos val="l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5671406559705412"/>
          <c:y val="0.19761477655045112"/>
          <c:w val="0.32763853942813492"/>
          <c:h val="0.22695388096584987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6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0</xdr:row>
      <xdr:rowOff>55475</xdr:rowOff>
    </xdr:from>
    <xdr:to>
      <xdr:col>8</xdr:col>
      <xdr:colOff>166320</xdr:colOff>
      <xdr:row>12</xdr:row>
      <xdr:rowOff>13295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11EE32C5-AB3A-49CF-8507-5FE7302EA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578834</xdr:colOff>
      <xdr:row>0</xdr:row>
      <xdr:rowOff>53339</xdr:rowOff>
    </xdr:from>
    <xdr:to>
      <xdr:col>17</xdr:col>
      <xdr:colOff>569894</xdr:colOff>
      <xdr:row>12</xdr:row>
      <xdr:rowOff>11159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81E741F6-BEA9-443C-9FC5-96C1D6150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23</xdr:col>
      <xdr:colOff>258215</xdr:colOff>
      <xdr:row>15</xdr:row>
      <xdr:rowOff>145690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10DB2E7-05D4-4E59-87F7-2A5B3C9141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14</xdr:row>
      <xdr:rowOff>2136</xdr:rowOff>
    </xdr:from>
    <xdr:to>
      <xdr:col>5</xdr:col>
      <xdr:colOff>441600</xdr:colOff>
      <xdr:row>25</xdr:row>
      <xdr:rowOff>150456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7F7C6F-A653-4278-984C-56273DDA9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609314</xdr:colOff>
      <xdr:row>14</xdr:row>
      <xdr:rowOff>0</xdr:rowOff>
    </xdr:from>
    <xdr:to>
      <xdr:col>14</xdr:col>
      <xdr:colOff>441314</xdr:colOff>
      <xdr:row>25</xdr:row>
      <xdr:rowOff>148320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7D7818A-7685-4A50-9FB0-CB5CC627AE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258215</xdr:colOff>
      <xdr:row>14</xdr:row>
      <xdr:rowOff>153310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70A4EC-B99B-44A4-A50E-01639A9AB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1</xdr:row>
      <xdr:rowOff>1</xdr:rowOff>
    </xdr:from>
    <xdr:to>
      <xdr:col>6</xdr:col>
      <xdr:colOff>69831</xdr:colOff>
      <xdr:row>4</xdr:row>
      <xdr:rowOff>143437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41AD8B1-A1AE-2051-85C1-007347BFBB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0" y="179295"/>
          <a:ext cx="679431" cy="681318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1</xdr:row>
      <xdr:rowOff>0</xdr:rowOff>
    </xdr:from>
    <xdr:to>
      <xdr:col>7</xdr:col>
      <xdr:colOff>230419</xdr:colOff>
      <xdr:row>3</xdr:row>
      <xdr:rowOff>1859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38FB230-FB4D-0161-AE58-82CC977AB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00" y="182880"/>
          <a:ext cx="687619" cy="367619"/>
        </a:xfrm>
        <a:prstGeom prst="rect">
          <a:avLst/>
        </a:prstGeom>
      </xdr:spPr>
    </xdr:pic>
    <xdr:clientData/>
  </xdr:twoCellAnchor>
  <xdr:twoCellAnchor editAs="oneCell">
    <xdr:from>
      <xdr:col>4</xdr:col>
      <xdr:colOff>605589</xdr:colOff>
      <xdr:row>5</xdr:row>
      <xdr:rowOff>16042</xdr:rowOff>
    </xdr:from>
    <xdr:to>
      <xdr:col>6</xdr:col>
      <xdr:colOff>260685</xdr:colOff>
      <xdr:row>8</xdr:row>
      <xdr:rowOff>71039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2F36FE-1FA3-46C1-B440-4D320FB16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3989" y="938463"/>
          <a:ext cx="874296" cy="6084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l_f0_b1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h_f0_b1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l_t_b1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h_t_b1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l_t_b0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l_f0_b0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h_t_b0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h_f0_b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f0_b1"/>
    </sheetNames>
    <sheetDataSet>
      <sheetData sheetId="0">
        <row r="2">
          <cell r="C2">
            <v>0.124</v>
          </cell>
          <cell r="D2">
            <v>-0.18642056809001101</v>
          </cell>
          <cell r="E2">
            <v>0.43513996167241198</v>
          </cell>
          <cell r="F2">
            <v>0.158</v>
          </cell>
          <cell r="G2">
            <v>0.78600000000000003</v>
          </cell>
          <cell r="H2">
            <v>610.99</v>
          </cell>
          <cell r="I2">
            <v>0.432</v>
          </cell>
          <cell r="J2">
            <v>0.499</v>
          </cell>
        </row>
        <row r="3">
          <cell r="C3">
            <v>1.621</v>
          </cell>
          <cell r="D3">
            <v>1.3093786725876499</v>
          </cell>
          <cell r="E3">
            <v>1.93347007743885</v>
          </cell>
          <cell r="F3">
            <v>0.159</v>
          </cell>
          <cell r="G3">
            <v>10.204000000000001</v>
          </cell>
          <cell r="H3">
            <v>611.13</v>
          </cell>
          <cell r="I3">
            <v>1.1E-22</v>
          </cell>
          <cell r="J3">
            <v>1.5E-21</v>
          </cell>
          <cell r="K3" t="str">
            <v>p&lt;0.0001</v>
          </cell>
        </row>
        <row r="4">
          <cell r="C4">
            <v>2.4830000000000001</v>
          </cell>
          <cell r="D4">
            <v>2.1459478628906798</v>
          </cell>
          <cell r="E4">
            <v>2.8194909812434901</v>
          </cell>
          <cell r="F4">
            <v>0.17100000000000001</v>
          </cell>
          <cell r="G4">
            <v>14.478</v>
          </cell>
          <cell r="H4">
            <v>612.80999999999995</v>
          </cell>
          <cell r="I4">
            <v>4.5000000000000001E-41</v>
          </cell>
          <cell r="J4">
            <v>1.8E-39</v>
          </cell>
          <cell r="K4" t="str">
            <v>p&lt;0.0001</v>
          </cell>
        </row>
        <row r="5">
          <cell r="C5">
            <v>1.4970000000000001</v>
          </cell>
          <cell r="D5">
            <v>1.1854525270521099</v>
          </cell>
          <cell r="E5">
            <v>1.80867682923135</v>
          </cell>
          <cell r="F5">
            <v>0.159</v>
          </cell>
          <cell r="G5">
            <v>9.4350000000000005</v>
          </cell>
          <cell r="H5">
            <v>611.16</v>
          </cell>
          <cell r="I5">
            <v>8.1000000000000005E-20</v>
          </cell>
          <cell r="J5">
            <v>7.9999999999999998E-19</v>
          </cell>
          <cell r="K5" t="str">
            <v>p&lt;0.0001</v>
          </cell>
        </row>
        <row r="6">
          <cell r="C6">
            <v>2.3580000000000001</v>
          </cell>
          <cell r="D6">
            <v>2.0209588077641998</v>
          </cell>
          <cell r="E6">
            <v>2.6957606420667402</v>
          </cell>
          <cell r="F6">
            <v>0.17199999999999999</v>
          </cell>
          <cell r="G6">
            <v>13.727</v>
          </cell>
          <cell r="H6">
            <v>612.86</v>
          </cell>
          <cell r="I6">
            <v>1.4000000000000001E-37</v>
          </cell>
          <cell r="J6">
            <v>4.3999999999999999E-36</v>
          </cell>
          <cell r="K6" t="str">
            <v>p&lt;0.0001</v>
          </cell>
        </row>
        <row r="7">
          <cell r="C7">
            <v>0.86099999999999999</v>
          </cell>
          <cell r="D7">
            <v>0.53228450758934498</v>
          </cell>
          <cell r="E7">
            <v>1.19030558605054</v>
          </cell>
          <cell r="F7">
            <v>0.16800000000000001</v>
          </cell>
          <cell r="G7">
            <v>5.141</v>
          </cell>
          <cell r="H7">
            <v>612.36</v>
          </cell>
          <cell r="I7">
            <v>3.7E-7</v>
          </cell>
          <cell r="J7">
            <v>1.3E-6</v>
          </cell>
          <cell r="K7" t="str">
            <v>p&lt;0.0001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f0_b1"/>
    </sheetNames>
    <sheetDataSet>
      <sheetData sheetId="0">
        <row r="2">
          <cell r="C2">
            <v>0.40600000000000003</v>
          </cell>
          <cell r="D2">
            <v>-2.8919059791888E-2</v>
          </cell>
          <cell r="E2">
            <v>0.84155505854439805</v>
          </cell>
          <cell r="F2">
            <v>0.222</v>
          </cell>
          <cell r="G2">
            <v>1.833</v>
          </cell>
          <cell r="H2">
            <v>615.98</v>
          </cell>
          <cell r="I2">
            <v>6.7000000000000004E-2</v>
          </cell>
          <cell r="J2">
            <v>9.7000000000000003E-2</v>
          </cell>
        </row>
        <row r="3">
          <cell r="C3">
            <v>1.7190000000000001</v>
          </cell>
          <cell r="D3">
            <v>1.2820173565612201</v>
          </cell>
          <cell r="E3">
            <v>2.1559517370543801</v>
          </cell>
          <cell r="F3">
            <v>0.223</v>
          </cell>
          <cell r="G3">
            <v>7.7249999999999996</v>
          </cell>
          <cell r="H3">
            <v>616.12</v>
          </cell>
          <cell r="I3">
            <v>4.4999999999999998E-14</v>
          </cell>
          <cell r="J3">
            <v>2.8999999999999998E-13</v>
          </cell>
          <cell r="K3" t="str">
            <v>p&lt;0.0001</v>
          </cell>
        </row>
        <row r="4">
          <cell r="C4">
            <v>4.5129999999999999</v>
          </cell>
          <cell r="D4">
            <v>4.0445700089698402</v>
          </cell>
          <cell r="E4">
            <v>4.9805125669845403</v>
          </cell>
          <cell r="F4">
            <v>0.23799999999999999</v>
          </cell>
          <cell r="G4">
            <v>18.937000000000001</v>
          </cell>
          <cell r="H4">
            <v>617.96</v>
          </cell>
          <cell r="I4">
            <v>2.0999999999999999E-63</v>
          </cell>
          <cell r="J4">
            <v>3.3E-61</v>
          </cell>
          <cell r="K4" t="str">
            <v>p&lt;0.0001</v>
          </cell>
        </row>
        <row r="5">
          <cell r="C5">
            <v>1.3129999999999999</v>
          </cell>
          <cell r="D5">
            <v>0.87631793303014605</v>
          </cell>
          <cell r="E5">
            <v>1.74901516185067</v>
          </cell>
          <cell r="F5">
            <v>0.222</v>
          </cell>
          <cell r="G5">
            <v>5.9080000000000004</v>
          </cell>
          <cell r="H5">
            <v>616.16999999999996</v>
          </cell>
          <cell r="I5">
            <v>5.6999999999999998E-9</v>
          </cell>
          <cell r="J5">
            <v>2.1999999999999998E-8</v>
          </cell>
          <cell r="K5" t="str">
            <v>p&lt;0.0001</v>
          </cell>
        </row>
        <row r="6">
          <cell r="C6">
            <v>4.1059999999999999</v>
          </cell>
          <cell r="D6">
            <v>3.6374300581047301</v>
          </cell>
          <cell r="E6">
            <v>4.5750165191850796</v>
          </cell>
          <cell r="F6">
            <v>0.23899999999999999</v>
          </cell>
          <cell r="G6">
            <v>17.201000000000001</v>
          </cell>
          <cell r="H6">
            <v>618.02</v>
          </cell>
          <cell r="I6">
            <v>1.7999999999999999E-54</v>
          </cell>
          <cell r="J6">
            <v>1.4E-52</v>
          </cell>
          <cell r="K6" t="str">
            <v>p&lt;0.0001</v>
          </cell>
        </row>
        <row r="7">
          <cell r="C7">
            <v>2.794</v>
          </cell>
          <cell r="D7">
            <v>2.3362844730857</v>
          </cell>
          <cell r="E7">
            <v>3.25082900924733</v>
          </cell>
          <cell r="F7">
            <v>0.23300000000000001</v>
          </cell>
          <cell r="G7">
            <v>11.997</v>
          </cell>
          <cell r="H7">
            <v>617.52</v>
          </cell>
          <cell r="I7">
            <v>5.8999999999999998E-30</v>
          </cell>
          <cell r="J7">
            <v>1.2000000000000001E-28</v>
          </cell>
          <cell r="K7" t="str">
            <v>p&lt;0.0001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t_b1"/>
    </sheetNames>
    <sheetDataSet>
      <sheetData sheetId="0">
        <row r="2">
          <cell r="C2">
            <v>0.40799999999999997</v>
          </cell>
          <cell r="D2">
            <v>-3.5293805691751601</v>
          </cell>
          <cell r="E2">
            <v>4.3452138451525499</v>
          </cell>
          <cell r="F2">
            <v>2.0049999999999999</v>
          </cell>
          <cell r="G2">
            <v>0.20300000000000001</v>
          </cell>
          <cell r="H2">
            <v>611.01</v>
          </cell>
          <cell r="I2">
            <v>0.83899999999999997</v>
          </cell>
          <cell r="J2">
            <v>0.89300000000000002</v>
          </cell>
        </row>
        <row r="3">
          <cell r="C3">
            <v>-2.2040000000000002</v>
          </cell>
          <cell r="D3">
            <v>-6.1699239590979298</v>
          </cell>
          <cell r="E3">
            <v>1.76126923739649</v>
          </cell>
          <cell r="F3">
            <v>2.0190000000000001</v>
          </cell>
          <cell r="G3">
            <v>-1.0920000000000001</v>
          </cell>
          <cell r="H3">
            <v>611.09</v>
          </cell>
          <cell r="I3">
            <v>0.27500000000000002</v>
          </cell>
          <cell r="J3">
            <v>0.33200000000000002</v>
          </cell>
        </row>
        <row r="4">
          <cell r="C4">
            <v>-20.641999999999999</v>
          </cell>
          <cell r="D4">
            <v>-24.8799621195631</v>
          </cell>
          <cell r="E4">
            <v>-16.404457089989702</v>
          </cell>
          <cell r="F4">
            <v>2.1579999999999999</v>
          </cell>
          <cell r="G4">
            <v>-9.5660000000000007</v>
          </cell>
          <cell r="H4">
            <v>612.03</v>
          </cell>
          <cell r="I4">
            <v>2.7E-20</v>
          </cell>
          <cell r="J4">
            <v>2.9999999999999999E-19</v>
          </cell>
          <cell r="K4" t="str">
            <v>p&lt;0.0001</v>
          </cell>
        </row>
        <row r="5">
          <cell r="C5">
            <v>-2.6120000000000001</v>
          </cell>
          <cell r="D5">
            <v>-6.5661583149730998</v>
          </cell>
          <cell r="E5">
            <v>1.34167031737747</v>
          </cell>
          <cell r="F5">
            <v>2.0129999999999999</v>
          </cell>
          <cell r="G5">
            <v>-1.2969999999999999</v>
          </cell>
          <cell r="H5">
            <v>611.25</v>
          </cell>
          <cell r="I5">
            <v>0.19500000000000001</v>
          </cell>
          <cell r="J5">
            <v>0.248</v>
          </cell>
        </row>
        <row r="6">
          <cell r="C6">
            <v>-21.05</v>
          </cell>
          <cell r="D6">
            <v>-25.288622659527402</v>
          </cell>
          <cell r="E6">
            <v>-16.811629825803799</v>
          </cell>
          <cell r="F6">
            <v>2.1579999999999999</v>
          </cell>
          <cell r="G6">
            <v>-9.7530000000000001</v>
          </cell>
          <cell r="H6">
            <v>612.37</v>
          </cell>
          <cell r="I6">
            <v>5.4999999999999998E-21</v>
          </cell>
          <cell r="J6">
            <v>6.6999999999999997E-20</v>
          </cell>
          <cell r="K6" t="str">
            <v>p&lt;0.0001</v>
          </cell>
        </row>
        <row r="7">
          <cell r="C7">
            <v>-18.437999999999999</v>
          </cell>
          <cell r="D7">
            <v>-22.5812524938816</v>
          </cell>
          <cell r="E7">
            <v>-14.2945119940421</v>
          </cell>
          <cell r="F7">
            <v>2.11</v>
          </cell>
          <cell r="G7">
            <v>-8.7390000000000008</v>
          </cell>
          <cell r="H7">
            <v>611.53</v>
          </cell>
          <cell r="I7">
            <v>2.3000000000000001E-17</v>
          </cell>
          <cell r="J7">
            <v>2.1000000000000001E-16</v>
          </cell>
          <cell r="K7" t="str">
            <v>p&lt;0.0001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t_b1"/>
    </sheetNames>
    <sheetDataSet>
      <sheetData sheetId="0">
        <row r="2">
          <cell r="C2">
            <v>-0.379</v>
          </cell>
          <cell r="D2">
            <v>-6.1829305762851696</v>
          </cell>
          <cell r="E2">
            <v>5.4248520772581301</v>
          </cell>
          <cell r="F2">
            <v>2.9550000000000001</v>
          </cell>
          <cell r="G2">
            <v>-0.128</v>
          </cell>
          <cell r="H2">
            <v>613.03</v>
          </cell>
          <cell r="I2">
            <v>0.89800000000000002</v>
          </cell>
          <cell r="J2">
            <v>0.92700000000000005</v>
          </cell>
        </row>
        <row r="3">
          <cell r="C3">
            <v>-2.4529999999999998</v>
          </cell>
          <cell r="D3">
            <v>-8.2897115363627698</v>
          </cell>
          <cell r="E3">
            <v>3.3840681871783</v>
          </cell>
          <cell r="F3">
            <v>2.972</v>
          </cell>
          <cell r="G3">
            <v>-0.82499999999999996</v>
          </cell>
          <cell r="H3">
            <v>613.04</v>
          </cell>
          <cell r="I3">
            <v>0.41</v>
          </cell>
          <cell r="J3">
            <v>0.47599999999999998</v>
          </cell>
        </row>
        <row r="4">
          <cell r="C4">
            <v>-16.753</v>
          </cell>
          <cell r="D4">
            <v>-23.001607503688799</v>
          </cell>
          <cell r="E4">
            <v>-10.5044699381325</v>
          </cell>
          <cell r="F4">
            <v>3.1819999999999999</v>
          </cell>
          <cell r="G4">
            <v>-5.2649999999999997</v>
          </cell>
          <cell r="H4">
            <v>613.64</v>
          </cell>
          <cell r="I4">
            <v>1.9000000000000001E-7</v>
          </cell>
          <cell r="J4">
            <v>6.7999999999999995E-7</v>
          </cell>
          <cell r="K4" t="str">
            <v>p&lt;0.0001</v>
          </cell>
        </row>
        <row r="5">
          <cell r="C5">
            <v>-2.0739999999999998</v>
          </cell>
          <cell r="D5">
            <v>-7.9027905200566604</v>
          </cell>
          <cell r="E5">
            <v>3.7552256696574</v>
          </cell>
          <cell r="F5">
            <v>2.968</v>
          </cell>
          <cell r="G5">
            <v>-0.69899999999999995</v>
          </cell>
          <cell r="H5">
            <v>613.12</v>
          </cell>
          <cell r="I5">
            <v>0.48499999999999999</v>
          </cell>
          <cell r="J5">
            <v>0.55100000000000005</v>
          </cell>
        </row>
        <row r="6">
          <cell r="C6">
            <v>-16.373999999999999</v>
          </cell>
          <cell r="D6">
            <v>-22.633873773007299</v>
          </cell>
          <cell r="E6">
            <v>-10.114125169916599</v>
          </cell>
          <cell r="F6">
            <v>3.1880000000000002</v>
          </cell>
          <cell r="G6">
            <v>-5.1369999999999996</v>
          </cell>
          <cell r="H6">
            <v>613.80999999999995</v>
          </cell>
          <cell r="I6">
            <v>3.8000000000000001E-7</v>
          </cell>
          <cell r="J6">
            <v>1.3E-6</v>
          </cell>
          <cell r="K6" t="str">
            <v>p&lt;0.0001</v>
          </cell>
        </row>
        <row r="7">
          <cell r="C7">
            <v>-14.3</v>
          </cell>
          <cell r="D7">
            <v>-20.414687812075702</v>
          </cell>
          <cell r="E7">
            <v>-8.1857462805543193</v>
          </cell>
          <cell r="F7">
            <v>3.1139999999999999</v>
          </cell>
          <cell r="G7">
            <v>-4.593</v>
          </cell>
          <cell r="H7">
            <v>613.42999999999995</v>
          </cell>
          <cell r="I7">
            <v>5.3000000000000001E-6</v>
          </cell>
          <cell r="J7">
            <v>1.5999999999999999E-5</v>
          </cell>
          <cell r="K7" t="str">
            <v>p&lt;0.0001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t_b0"/>
    </sheetNames>
    <sheetDataSet>
      <sheetData sheetId="0">
        <row r="2">
          <cell r="B2">
            <v>95.850999999999999</v>
          </cell>
          <cell r="C2">
            <v>82.054902376571803</v>
          </cell>
          <cell r="D2">
            <v>109.647667409438</v>
          </cell>
          <cell r="E2">
            <v>6.2140000000000004</v>
          </cell>
          <cell r="F2">
            <v>15.423999999999999</v>
          </cell>
          <cell r="G2">
            <v>10.28</v>
          </cell>
          <cell r="H2">
            <v>1.9000000000000001E-8</v>
          </cell>
          <cell r="I2">
            <v>3.2999999999999998E-8</v>
          </cell>
          <cell r="J2" t="str">
            <v>p&lt;0.0001</v>
          </cell>
        </row>
        <row r="3">
          <cell r="B3">
            <v>96.259</v>
          </cell>
          <cell r="C3">
            <v>82.462619464787593</v>
          </cell>
          <cell r="D3">
            <v>110.05578359734</v>
          </cell>
          <cell r="E3">
            <v>6.2149999999999999</v>
          </cell>
          <cell r="F3">
            <v>15.489000000000001</v>
          </cell>
          <cell r="G3">
            <v>10.28</v>
          </cell>
          <cell r="H3">
            <v>1.9000000000000001E-8</v>
          </cell>
          <cell r="I3">
            <v>3.2999999999999998E-8</v>
          </cell>
          <cell r="J3" t="str">
            <v>p&lt;0.0001</v>
          </cell>
        </row>
        <row r="4">
          <cell r="B4">
            <v>93.647000000000006</v>
          </cell>
          <cell r="C4">
            <v>79.845316332113697</v>
          </cell>
          <cell r="D4">
            <v>107.44859873225001</v>
          </cell>
          <cell r="E4">
            <v>6.2190000000000003</v>
          </cell>
          <cell r="F4">
            <v>15.057</v>
          </cell>
          <cell r="G4">
            <v>10.31</v>
          </cell>
          <cell r="H4">
            <v>2.4E-8</v>
          </cell>
          <cell r="I4">
            <v>3.8000000000000003E-8</v>
          </cell>
          <cell r="J4" t="str">
            <v>p&lt;0.0001</v>
          </cell>
        </row>
        <row r="5">
          <cell r="B5">
            <v>75.209000000000003</v>
          </cell>
          <cell r="C5">
            <v>61.349419936619697</v>
          </cell>
          <cell r="D5">
            <v>89.068730796910799</v>
          </cell>
          <cell r="E5">
            <v>6.2729999999999997</v>
          </cell>
          <cell r="F5">
            <v>11.99</v>
          </cell>
          <cell r="G5">
            <v>10.66</v>
          </cell>
          <cell r="H5">
            <v>1.6E-7</v>
          </cell>
          <cell r="I5">
            <v>2.4999999999999999E-7</v>
          </cell>
          <cell r="J5" t="str">
            <v>p&lt;0.0001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f0_b0"/>
    </sheetNames>
    <sheetDataSet>
      <sheetData sheetId="0">
        <row r="2">
          <cell r="B2">
            <v>84.262</v>
          </cell>
          <cell r="C2">
            <v>80.634898090073094</v>
          </cell>
          <cell r="D2">
            <v>87.889521622177298</v>
          </cell>
          <cell r="E2">
            <v>1.657</v>
          </cell>
          <cell r="F2">
            <v>50.838000000000001</v>
          </cell>
          <cell r="G2">
            <v>11.54</v>
          </cell>
          <cell r="H2">
            <v>6.1999999999999998E-15</v>
          </cell>
          <cell r="I2">
            <v>2.6E-14</v>
          </cell>
          <cell r="J2" t="str">
            <v>p&lt;0.0001</v>
          </cell>
        </row>
        <row r="3">
          <cell r="B3">
            <v>84.387</v>
          </cell>
          <cell r="C3">
            <v>80.759157436588893</v>
          </cell>
          <cell r="D3">
            <v>88.013981670640902</v>
          </cell>
          <cell r="E3">
            <v>1.6579999999999999</v>
          </cell>
          <cell r="F3">
            <v>50.911000000000001</v>
          </cell>
          <cell r="G3">
            <v>11.54</v>
          </cell>
          <cell r="H3">
            <v>5.9999999999999997E-15</v>
          </cell>
          <cell r="I3">
            <v>2.6E-14</v>
          </cell>
          <cell r="J3" t="str">
            <v>p&lt;0.0001</v>
          </cell>
        </row>
        <row r="4">
          <cell r="B4">
            <v>85.884</v>
          </cell>
          <cell r="C4">
            <v>82.257315012199697</v>
          </cell>
          <cell r="D4">
            <v>89.509953450877504</v>
          </cell>
          <cell r="E4">
            <v>1.657</v>
          </cell>
          <cell r="F4">
            <v>51.843000000000004</v>
          </cell>
          <cell r="G4">
            <v>11.52</v>
          </cell>
          <cell r="H4">
            <v>5.2000000000000001E-15</v>
          </cell>
          <cell r="I4">
            <v>2.3999999999999999E-14</v>
          </cell>
          <cell r="J4" t="str">
            <v>p&lt;0.0001</v>
          </cell>
        </row>
        <row r="5">
          <cell r="B5">
            <v>86.745000000000005</v>
          </cell>
          <cell r="C5">
            <v>83.120559517265207</v>
          </cell>
          <cell r="D5">
            <v>90.369299039297601</v>
          </cell>
          <cell r="E5">
            <v>1.655</v>
          </cell>
          <cell r="F5">
            <v>52.414000000000001</v>
          </cell>
          <cell r="G5">
            <v>11.47</v>
          </cell>
          <cell r="H5">
            <v>5.1E-15</v>
          </cell>
          <cell r="I5">
            <v>2.3999999999999999E-14</v>
          </cell>
          <cell r="J5" t="str">
            <v>p&lt;0.0001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t_b0"/>
    </sheetNames>
    <sheetDataSet>
      <sheetData sheetId="0">
        <row r="2">
          <cell r="B2">
            <v>319.858</v>
          </cell>
          <cell r="C2">
            <v>236.09814819725</v>
          </cell>
          <cell r="D2">
            <v>403.61732535260597</v>
          </cell>
          <cell r="E2">
            <v>25.876000000000001</v>
          </cell>
          <cell r="F2">
            <v>12.361000000000001</v>
          </cell>
          <cell r="G2">
            <v>2.91</v>
          </cell>
          <cell r="H2">
            <v>1E-3</v>
          </cell>
          <cell r="I2">
            <v>1E-3</v>
          </cell>
          <cell r="J2" t="str">
            <v>p&lt;0.01</v>
          </cell>
        </row>
        <row r="3">
          <cell r="B3">
            <v>319.47899999999998</v>
          </cell>
          <cell r="C3">
            <v>235.72073542230601</v>
          </cell>
          <cell r="D3">
            <v>403.23665962917897</v>
          </cell>
          <cell r="E3">
            <v>25.876000000000001</v>
          </cell>
          <cell r="F3">
            <v>12.346</v>
          </cell>
          <cell r="G3">
            <v>2.91</v>
          </cell>
          <cell r="H3">
            <v>1E-3</v>
          </cell>
          <cell r="I3">
            <v>1E-3</v>
          </cell>
          <cell r="J3" t="str">
            <v>p&lt;0.01</v>
          </cell>
        </row>
        <row r="4">
          <cell r="B4">
            <v>317.40499999999997</v>
          </cell>
          <cell r="C4">
            <v>233.659083111423</v>
          </cell>
          <cell r="D4">
            <v>401.15074708940699</v>
          </cell>
          <cell r="E4">
            <v>25.879000000000001</v>
          </cell>
          <cell r="F4">
            <v>12.265000000000001</v>
          </cell>
          <cell r="G4">
            <v>2.91</v>
          </cell>
          <cell r="H4">
            <v>1E-3</v>
          </cell>
          <cell r="I4">
            <v>1E-3</v>
          </cell>
          <cell r="J4" t="str">
            <v>p&lt;0.01</v>
          </cell>
        </row>
        <row r="5">
          <cell r="B5">
            <v>303.10500000000002</v>
          </cell>
          <cell r="C5">
            <v>219.481056175487</v>
          </cell>
          <cell r="D5">
            <v>386.72833993387201</v>
          </cell>
          <cell r="E5">
            <v>25.907</v>
          </cell>
          <cell r="F5">
            <v>11.7</v>
          </cell>
          <cell r="G5">
            <v>2.93</v>
          </cell>
          <cell r="H5">
            <v>2E-3</v>
          </cell>
          <cell r="I5">
            <v>2E-3</v>
          </cell>
          <cell r="J5" t="str">
            <v>p&lt;0.01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f0_b0"/>
    </sheetNames>
    <sheetDataSet>
      <sheetData sheetId="0">
        <row r="2">
          <cell r="B2">
            <v>90.093999999999994</v>
          </cell>
          <cell r="C2">
            <v>86.076363660855506</v>
          </cell>
          <cell r="D2">
            <v>94.112041878367805</v>
          </cell>
          <cell r="E2">
            <v>1.78</v>
          </cell>
          <cell r="F2">
            <v>50.613</v>
          </cell>
          <cell r="G2">
            <v>9.1300000000000008</v>
          </cell>
          <cell r="H2">
            <v>1.7E-12</v>
          </cell>
          <cell r="I2">
            <v>3.9999999999999999E-12</v>
          </cell>
          <cell r="J2" t="str">
            <v>p&lt;0.0001</v>
          </cell>
        </row>
        <row r="3">
          <cell r="B3">
            <v>90.501000000000005</v>
          </cell>
          <cell r="C3">
            <v>86.482542607305106</v>
          </cell>
          <cell r="D3">
            <v>94.518498929950795</v>
          </cell>
          <cell r="E3">
            <v>1.78</v>
          </cell>
          <cell r="F3">
            <v>50.837000000000003</v>
          </cell>
          <cell r="G3">
            <v>9.14</v>
          </cell>
          <cell r="H3">
            <v>1.6E-12</v>
          </cell>
          <cell r="I3">
            <v>3.8E-12</v>
          </cell>
          <cell r="J3" t="str">
            <v>p&lt;0.0001</v>
          </cell>
        </row>
        <row r="4">
          <cell r="B4">
            <v>91.813000000000002</v>
          </cell>
          <cell r="C4">
            <v>87.796729947601094</v>
          </cell>
          <cell r="D4">
            <v>95.829644685119007</v>
          </cell>
          <cell r="E4">
            <v>1.7789999999999999</v>
          </cell>
          <cell r="F4">
            <v>51.621000000000002</v>
          </cell>
          <cell r="G4">
            <v>9.1</v>
          </cell>
          <cell r="H4">
            <v>1.5000000000000001E-12</v>
          </cell>
          <cell r="I4">
            <v>3.7E-12</v>
          </cell>
          <cell r="J4" t="str">
            <v>p&lt;0.0001</v>
          </cell>
        </row>
        <row r="5">
          <cell r="B5">
            <v>94.606999999999999</v>
          </cell>
          <cell r="C5">
            <v>90.593224015084004</v>
          </cell>
          <cell r="D5">
            <v>98.620264099471996</v>
          </cell>
          <cell r="E5">
            <v>1.776</v>
          </cell>
          <cell r="F5">
            <v>53.283999999999999</v>
          </cell>
          <cell r="G5">
            <v>9.0399999999999991</v>
          </cell>
          <cell r="H5">
            <v>1.2999999999999999E-12</v>
          </cell>
          <cell r="I5">
            <v>3.3000000000000001E-12</v>
          </cell>
          <cell r="J5" t="str">
            <v>p&lt;0.0001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980010-2201-43EF-9941-5D34E4A5CF0F}" name="Table1" displayName="Table1" ref="M2:W6" totalsRowShown="0" headerRowDxfId="74" dataDxfId="72" headerRowBorderDxfId="73" tableBorderDxfId="71" totalsRowBorderDxfId="70">
  <autoFilter ref="M2:W6" xr:uid="{D3980010-2201-43EF-9941-5D34E4A5CF0F}"/>
  <tableColumns count="11">
    <tableColumn id="1" xr3:uid="{48EA7560-AFDA-4976-872C-A62413C27C30}" name="Predictors" dataDxfId="69">
      <calculatedColumnFormula>Table5[[#This Row],[Predictors]]</calculatedColumnFormula>
    </tableColumn>
    <tableColumn id="2" xr3:uid="{B74BAF5A-A8B1-41AC-AA5C-9C7F4D3C00F5}" name="estimate" dataDxfId="68">
      <calculatedColumnFormula>[6]Mode_l_f0_b0!B2</calculatedColumnFormula>
    </tableColumn>
    <tableColumn id="6" xr3:uid="{25F0D2CD-4553-4F0F-A005-7B069A4DF146}" name="2.5% CI" dataDxfId="67">
      <calculatedColumnFormula>[6]Mode_l_f0_b0!C2</calculatedColumnFormula>
    </tableColumn>
    <tableColumn id="5" xr3:uid="{5C65DEBD-594B-4030-A893-0F5416AC8463}" name="97.5% CI" dataDxfId="66">
      <calculatedColumnFormula>[6]Mode_l_f0_b0!D2</calculatedColumnFormula>
    </tableColumn>
    <tableColumn id="4" xr3:uid="{E8CB2113-1504-4E4A-8C69-95B41702801D}" name="std.error" dataDxfId="65">
      <calculatedColumnFormula>[6]Mode_l_f0_b0!E2</calculatedColumnFormula>
    </tableColumn>
    <tableColumn id="9" xr3:uid="{3685B48B-FD8D-45C1-BDB3-A8E961B16560}" name="z.value" dataDxfId="64">
      <calculatedColumnFormula>[6]Mode_l_f0_b0!F2</calculatedColumnFormula>
    </tableColumn>
    <tableColumn id="7" xr3:uid="{82530BA9-A214-4E3F-8B7C-1C9D8230702E}" name="df" dataDxfId="63">
      <calculatedColumnFormula>[6]Mode_l_f0_b0!G2</calculatedColumnFormula>
    </tableColumn>
    <tableColumn id="3" xr3:uid="{13FC0C8F-F83E-4E94-AE8C-72CF30BBE373}" name="p.value" dataDxfId="62">
      <calculatedColumnFormula>[6]Mode_l_f0_b0!H2</calculatedColumnFormula>
    </tableColumn>
    <tableColumn id="10" xr3:uid="{11A56334-4561-4E93-921F-E06200DE80A2}" name="p.adj (BH)" dataDxfId="61">
      <calculatedColumnFormula>[6]Mode_l_f0_b0!I2</calculatedColumnFormula>
    </tableColumn>
    <tableColumn id="11" xr3:uid="{C53533F8-7533-44F1-90BA-B150BF875299}" name="signif." dataDxfId="60">
      <calculatedColumnFormula>[6]Mode_l_f0_b0!J2</calculatedColumnFormula>
    </tableColumn>
    <tableColumn id="8" xr3:uid="{C1996589-8716-4257-9BC3-42E65902C402}" name="|CI-delta|" dataDxfId="59">
      <calculatedColumnFormula>N3-O3</calculatedColumnFormula>
    </tableColumn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40A492-BBA9-4876-8724-BC64B3994271}" name="Table3" displayName="Table3" ref="M8:W12" totalsRowShown="0" headerRowDxfId="58" dataDxfId="56" headerRowBorderDxfId="57" tableBorderDxfId="55" totalsRowBorderDxfId="54">
  <autoFilter ref="M8:W12" xr:uid="{DE40A492-BBA9-4876-8724-BC64B3994271}"/>
  <tableColumns count="11">
    <tableColumn id="1" xr3:uid="{E34199D2-D5CB-45DC-96B2-AAECCF32344B}" name="Predictors" dataDxfId="53">
      <calculatedColumnFormula>A3</calculatedColumnFormula>
    </tableColumn>
    <tableColumn id="2" xr3:uid="{BF536D58-8825-421A-A286-3483AB4A0DBA}" name="estimate" dataDxfId="52">
      <calculatedColumnFormula>[8]Mode_h_f0_b0!B2</calculatedColumnFormula>
    </tableColumn>
    <tableColumn id="6" xr3:uid="{51E253F3-5545-4607-87E2-3713F0C79ED0}" name="2.5% CI" dataDxfId="51">
      <calculatedColumnFormula>[8]Mode_h_f0_b0!C2</calculatedColumnFormula>
    </tableColumn>
    <tableColumn id="5" xr3:uid="{39D9684C-88E4-42B1-822E-8BF560658BA3}" name="97.5% CI" dataDxfId="50">
      <calculatedColumnFormula>[8]Mode_h_f0_b0!D2</calculatedColumnFormula>
    </tableColumn>
    <tableColumn id="4" xr3:uid="{DBC249E2-0975-4309-BB60-C2B64E67BC66}" name="std.error" dataDxfId="49">
      <calculatedColumnFormula>[8]Mode_h_f0_b0!E2</calculatedColumnFormula>
    </tableColumn>
    <tableColumn id="9" xr3:uid="{BC78A058-E2DD-4469-A2C7-112329D198FF}" name="z.value" dataDxfId="48">
      <calculatedColumnFormula>[8]Mode_h_f0_b0!F2</calculatedColumnFormula>
    </tableColumn>
    <tableColumn id="7" xr3:uid="{345088CF-6388-428C-8713-406B42459A71}" name="df" dataDxfId="47">
      <calculatedColumnFormula>[8]Mode_h_f0_b0!G2</calculatedColumnFormula>
    </tableColumn>
    <tableColumn id="3" xr3:uid="{BF186A60-3668-4E52-B6B6-5FA634C84064}" name="p.value" dataDxfId="46">
      <calculatedColumnFormula>[8]Mode_h_f0_b0!H2</calculatedColumnFormula>
    </tableColumn>
    <tableColumn id="10" xr3:uid="{E78DB220-8E24-4C46-B371-A977334CF0B2}" name="p.adj (BH)" dataDxfId="45">
      <calculatedColumnFormula>[8]Mode_h_f0_b0!I2</calculatedColumnFormula>
    </tableColumn>
    <tableColumn id="11" xr3:uid="{2F1FC41D-A1D8-48DD-84A7-299EAAD40F3C}" name="signif." dataDxfId="44">
      <calculatedColumnFormula>[8]Mode_h_f0_b0!J2</calculatedColumnFormula>
    </tableColumn>
    <tableColumn id="8" xr3:uid="{91174BE1-7871-4821-9200-FC6E6061BBAE}" name="|CI-delta|" dataDxfId="43">
      <calculatedColumnFormula>N9-O9</calculatedColumnFormula>
    </tableColumn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E79EDA-219D-4CFA-8AA6-6A991A81B772}" name="Table5" displayName="Table5" ref="A2:K6" totalsRowShown="0" headerRowDxfId="42" dataDxfId="40" headerRowBorderDxfId="41" tableBorderDxfId="39" totalsRowBorderDxfId="38">
  <autoFilter ref="A2:K6" xr:uid="{31E79EDA-219D-4CFA-8AA6-6A991A81B772}"/>
  <tableColumns count="11">
    <tableColumn id="1" xr3:uid="{25702B6E-B402-46EF-BB07-89FAEF761F4F}" name="Predictors" dataDxfId="37" totalsRowDxfId="36"/>
    <tableColumn id="2" xr3:uid="{55B41C0A-72EC-4198-AA0E-BDC398F9A9B6}" name="estimate" dataDxfId="35" totalsRowDxfId="34">
      <calculatedColumnFormula>[5]Mode_l_t_b0!B2</calculatedColumnFormula>
    </tableColumn>
    <tableColumn id="6" xr3:uid="{6F9FB966-53EF-492A-8818-43E47D6A804A}" name="2.5% CI" dataDxfId="33" totalsRowDxfId="32">
      <calculatedColumnFormula>[5]Mode_l_t_b0!C2</calculatedColumnFormula>
    </tableColumn>
    <tableColumn id="5" xr3:uid="{79B4821D-DF78-4C65-827E-002BD888F3B1}" name="97.5% CI" dataDxfId="31" totalsRowDxfId="30">
      <calculatedColumnFormula>[5]Mode_l_t_b0!D2</calculatedColumnFormula>
    </tableColumn>
    <tableColumn id="11" xr3:uid="{F482AED5-B0BB-44BF-A8A3-D22BD51F16CA}" name="std.error" dataDxfId="29" totalsRowDxfId="28">
      <calculatedColumnFormula>[5]Mode_l_t_b0!E2</calculatedColumnFormula>
    </tableColumn>
    <tableColumn id="9" xr3:uid="{53B8EDFB-2AAD-41CD-93BC-EBF6EF2FA968}" name="z.value" dataDxfId="27" totalsRowDxfId="26">
      <calculatedColumnFormula>[5]Mode_l_t_b0!F2</calculatedColumnFormula>
    </tableColumn>
    <tableColumn id="7" xr3:uid="{B0600C54-1844-472B-91DD-0DF3D01FC44F}" name="df" dataDxfId="25" totalsRowDxfId="24">
      <calculatedColumnFormula>[5]Mode_l_t_b0!G2</calculatedColumnFormula>
    </tableColumn>
    <tableColumn id="4" xr3:uid="{FFDC2EE2-1EB3-430A-AB8E-0D89238F833E}" name="p.value" dataDxfId="23" totalsRowDxfId="22">
      <calculatedColumnFormula>[5]Mode_l_t_b0!H2</calculatedColumnFormula>
    </tableColumn>
    <tableColumn id="10" xr3:uid="{8B21A8EF-9EF0-49B8-878F-EF9AB4B6D715}" name="p.adj (BH)" dataDxfId="21" totalsRowDxfId="20">
      <calculatedColumnFormula>[5]Mode_l_t_b0!I2</calculatedColumnFormula>
    </tableColumn>
    <tableColumn id="12" xr3:uid="{21E87D89-DB44-44E1-BA28-5564E496E5EF}" name="signif." dataDxfId="19" totalsRowDxfId="18">
      <calculatedColumnFormula>[5]Mode_l_t_b0!J2</calculatedColumnFormula>
    </tableColumn>
    <tableColumn id="8" xr3:uid="{E2CC2F45-52B6-411C-8857-874E710E7E9B}" name="|CI-delta|" dataDxfId="17" totalsRowDxfId="16">
      <calculatedColumnFormula>Table5[[#This Row],[estimate]]-Table5[[#This Row],[2.5% CI]]</calculatedColumnFormula>
    </tableColumn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3E651E-364D-4C9A-AC67-F669F1DC98F7}" name="Table6" displayName="Table6" ref="A8:K12" totalsRowShown="0" headerRowDxfId="15" dataDxfId="13" headerRowBorderDxfId="14" tableBorderDxfId="12" totalsRowBorderDxfId="11">
  <autoFilter ref="A8:K12" xr:uid="{873E651E-364D-4C9A-AC67-F669F1DC98F7}"/>
  <tableColumns count="11">
    <tableColumn id="1" xr3:uid="{13F39383-83C5-45EF-A3DC-AB048CB47D6B}" name="Predictors" dataDxfId="10">
      <calculatedColumnFormula>A3</calculatedColumnFormula>
    </tableColumn>
    <tableColumn id="2" xr3:uid="{FC01EC59-6FE5-4984-BD8C-56885D9A31B8}" name="estimate" dataDxfId="9">
      <calculatedColumnFormula>[7]Mode_h_t_b0!B2</calculatedColumnFormula>
    </tableColumn>
    <tableColumn id="6" xr3:uid="{123C5CEC-9EE4-42F1-8816-CAF425B9D6D8}" name="2.5% CI" dataDxfId="8">
      <calculatedColumnFormula>[7]Mode_h_t_b0!C2</calculatedColumnFormula>
    </tableColumn>
    <tableColumn id="5" xr3:uid="{92067161-C954-46A0-8425-5016FA39924E}" name="97.5% CI" dataDxfId="7">
      <calculatedColumnFormula>[7]Mode_h_t_b0!D2</calculatedColumnFormula>
    </tableColumn>
    <tableColumn id="11" xr3:uid="{BC66FE52-2DDC-4CAC-9D64-34A38A088B90}" name="std.error" dataDxfId="6">
      <calculatedColumnFormula>[7]Mode_h_t_b0!E2</calculatedColumnFormula>
    </tableColumn>
    <tableColumn id="7" xr3:uid="{69D0A743-B567-418D-8648-545E6E11AEE0}" name="z.value" dataDxfId="5">
      <calculatedColumnFormula>[7]Mode_h_t_b0!F2</calculatedColumnFormula>
    </tableColumn>
    <tableColumn id="4" xr3:uid="{AB4376D9-BDD9-4A36-92E2-B7D853A42B1C}" name="df" dataDxfId="4">
      <calculatedColumnFormula>[7]Mode_h_t_b0!G2</calculatedColumnFormula>
    </tableColumn>
    <tableColumn id="3" xr3:uid="{C7B0BA2B-ACE8-4615-9B5C-C09C24410A89}" name="p.value" dataDxfId="3">
      <calculatedColumnFormula>[7]Mode_h_t_b0!H2</calculatedColumnFormula>
    </tableColumn>
    <tableColumn id="9" xr3:uid="{BEF049A1-4C9A-4C60-8CFB-2E49B1922F49}" name="p.adj (BH)" dataDxfId="2">
      <calculatedColumnFormula>[7]Mode_h_t_b0!I2</calculatedColumnFormula>
    </tableColumn>
    <tableColumn id="10" xr3:uid="{B0F27E57-CE19-4360-9DFD-7B3120590EF3}" name="signif." dataDxfId="1">
      <calculatedColumnFormula>[7]Mode_h_t_b0!J2</calculatedColumnFormula>
    </tableColumn>
    <tableColumn id="8" xr3:uid="{017AD943-F50D-4872-8482-F88D6E168424}" name="|CI-delta|" dataDxfId="0">
      <calculatedColumnFormula>B9-C9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B8A3-7C2D-4338-9D8E-8685CB8AC42A}">
  <sheetPr>
    <pageSetUpPr fitToPage="1"/>
  </sheetPr>
  <dimension ref="A1:BA30"/>
  <sheetViews>
    <sheetView showGridLines="0" tabSelected="1" zoomScaleNormal="100" zoomScaleSheetLayoutView="55" workbookViewId="0">
      <selection activeCell="B5" sqref="B5"/>
    </sheetView>
  </sheetViews>
  <sheetFormatPr defaultColWidth="13.88671875" defaultRowHeight="13.2" x14ac:dyDescent="0.25"/>
  <cols>
    <col min="1" max="1" width="13.21875" style="9" bestFit="1" customWidth="1"/>
    <col min="2" max="2" width="7.109375" style="78" customWidth="1"/>
    <col min="3" max="4" width="9.6640625" style="78" customWidth="1"/>
    <col min="5" max="5" width="8.109375" style="78" customWidth="1"/>
    <col min="6" max="6" width="7.44140625" style="78" customWidth="1"/>
    <col min="7" max="7" width="8.44140625" style="78" customWidth="1"/>
    <col min="8" max="8" width="8.21875" style="78" hidden="1" customWidth="1"/>
    <col min="9" max="9" width="10.21875" style="79" customWidth="1"/>
    <col min="10" max="10" width="10.44140625" style="79" customWidth="1"/>
    <col min="11" max="12" width="11.44140625" style="8" customWidth="1"/>
    <col min="13" max="14" width="8.6640625" style="8" customWidth="1"/>
    <col min="15" max="15" width="11.44140625" style="10" customWidth="1"/>
    <col min="16" max="16" width="9.6640625" style="10" customWidth="1"/>
    <col min="17" max="17" width="11.44140625" style="10" customWidth="1"/>
    <col min="18" max="19" width="7.6640625" style="8" customWidth="1"/>
    <col min="20" max="21" width="11.44140625" style="8" customWidth="1"/>
    <col min="22" max="23" width="8.6640625" style="8" customWidth="1"/>
    <col min="24" max="24" width="11.44140625" style="10" customWidth="1"/>
    <col min="25" max="25" width="9.6640625" style="10" customWidth="1"/>
    <col min="26" max="26" width="11.44140625" style="10" customWidth="1"/>
    <col min="27" max="28" width="7.6640625" style="8" customWidth="1"/>
    <col min="29" max="30" width="11.44140625" style="8" customWidth="1"/>
    <col min="31" max="32" width="8.6640625" style="8" customWidth="1"/>
    <col min="33" max="33" width="11.44140625" style="10" customWidth="1"/>
    <col min="34" max="34" width="9.6640625" style="10" customWidth="1"/>
    <col min="35" max="35" width="11.44140625" style="10" customWidth="1"/>
    <col min="36" max="37" width="7.6640625" style="8" customWidth="1"/>
    <col min="38" max="39" width="11.44140625" style="8" customWidth="1"/>
    <col min="40" max="41" width="8.6640625" style="8" customWidth="1"/>
    <col min="42" max="42" width="11.44140625" style="10" customWidth="1"/>
    <col min="43" max="43" width="9.6640625" style="10" customWidth="1"/>
    <col min="44" max="44" width="11.44140625" style="10" customWidth="1"/>
    <col min="45" max="46" width="7.6640625" style="8" customWidth="1"/>
    <col min="47" max="48" width="11.44140625" style="8" customWidth="1"/>
    <col min="49" max="50" width="8.6640625" style="8" customWidth="1"/>
    <col min="51" max="51" width="11.44140625" style="10" customWidth="1"/>
    <col min="52" max="52" width="9.6640625" style="10" customWidth="1"/>
    <col min="53" max="53" width="11.44140625" style="10" customWidth="1"/>
    <col min="54" max="55" width="11.44140625" style="8" customWidth="1"/>
    <col min="56" max="16384" width="13.88671875" style="8"/>
  </cols>
  <sheetData>
    <row r="1" spans="1:53" s="21" customFormat="1" ht="15.6" thickTop="1" thickBot="1" x14ac:dyDescent="0.3">
      <c r="A1" s="82" t="s">
        <v>33</v>
      </c>
      <c r="B1" s="83" t="s">
        <v>39</v>
      </c>
      <c r="C1" s="83" t="s">
        <v>6</v>
      </c>
      <c r="D1" s="83" t="s">
        <v>7</v>
      </c>
      <c r="E1" s="83" t="s">
        <v>1</v>
      </c>
      <c r="F1" s="83" t="s">
        <v>5</v>
      </c>
      <c r="G1" s="83" t="s">
        <v>8</v>
      </c>
      <c r="H1" s="83" t="s">
        <v>17</v>
      </c>
      <c r="I1" s="84" t="s">
        <v>32</v>
      </c>
      <c r="J1" s="84" t="s">
        <v>19</v>
      </c>
    </row>
    <row r="2" spans="1:53" s="14" customFormat="1" ht="16.8" thickTop="1" thickBot="1" x14ac:dyDescent="0.3">
      <c r="A2" s="85" t="s">
        <v>40</v>
      </c>
      <c r="B2" s="90">
        <f>[1]Mode_l_f0_b1!C2</f>
        <v>0.124</v>
      </c>
      <c r="C2" s="90">
        <f>[1]Mode_l_f0_b1!D2</f>
        <v>-0.18642056809001101</v>
      </c>
      <c r="D2" s="90">
        <f>[1]Mode_l_f0_b1!E2</f>
        <v>0.43513996167241198</v>
      </c>
      <c r="E2" s="86">
        <f>[1]Mode_l_f0_b1!F2</f>
        <v>0.158</v>
      </c>
      <c r="F2" s="86">
        <f>[1]Mode_l_f0_b1!G2</f>
        <v>0.78600000000000003</v>
      </c>
      <c r="G2" s="86">
        <f>[1]Mode_l_f0_b1!H2</f>
        <v>610.99</v>
      </c>
      <c r="H2" s="87">
        <f>[1]Mode_l_f0_b1!I2</f>
        <v>0.432</v>
      </c>
      <c r="I2" s="100">
        <f>[1]Mode_l_f0_b1!J2</f>
        <v>0.499</v>
      </c>
      <c r="J2" s="88">
        <f>[1]Mode_l_f0_b1!K2</f>
        <v>0</v>
      </c>
    </row>
    <row r="3" spans="1:53" s="14" customFormat="1" ht="16.2" thickBot="1" x14ac:dyDescent="0.3">
      <c r="A3" s="85" t="s">
        <v>41</v>
      </c>
      <c r="B3" s="97">
        <f>[2]Mode_h_f0_b1!C2</f>
        <v>0.40600000000000003</v>
      </c>
      <c r="C3" s="97">
        <f>[2]Mode_h_f0_b1!D2</f>
        <v>-2.8919059791888E-2</v>
      </c>
      <c r="D3" s="97">
        <f>[2]Mode_h_f0_b1!E2</f>
        <v>0.84155505854439805</v>
      </c>
      <c r="E3" s="89">
        <f>[2]Mode_h_f0_b1!F2</f>
        <v>0.222</v>
      </c>
      <c r="F3" s="89">
        <f>[2]Mode_h_f0_b1!G2</f>
        <v>1.833</v>
      </c>
      <c r="G3" s="89">
        <f>[2]Mode_h_f0_b1!H2</f>
        <v>615.98</v>
      </c>
      <c r="H3" s="87">
        <f>[2]Mode_h_f0_b1!I2</f>
        <v>6.7000000000000004E-2</v>
      </c>
      <c r="I3" s="100">
        <f>[2]Mode_h_f0_b1!J2</f>
        <v>9.7000000000000003E-2</v>
      </c>
      <c r="J3" s="88">
        <f>[2]Mode_h_f0_b1!K2</f>
        <v>0</v>
      </c>
    </row>
    <row r="4" spans="1:53" s="19" customFormat="1" ht="13.8" thickBot="1" x14ac:dyDescent="0.3">
      <c r="A4" s="85" t="s">
        <v>3</v>
      </c>
      <c r="B4" s="98">
        <f>[3]Mode_l_t_b1!C2</f>
        <v>0.40799999999999997</v>
      </c>
      <c r="C4" s="98">
        <f>[3]Mode_l_t_b1!D2</f>
        <v>-3.5293805691751601</v>
      </c>
      <c r="D4" s="98">
        <f>[3]Mode_l_t_b1!E2</f>
        <v>4.3452138451525499</v>
      </c>
      <c r="E4" s="90">
        <f>[3]Mode_l_t_b1!F2</f>
        <v>2.0049999999999999</v>
      </c>
      <c r="F4" s="86">
        <f>[3]Mode_l_t_b1!G2</f>
        <v>0.20300000000000001</v>
      </c>
      <c r="G4" s="86">
        <f>[3]Mode_l_t_b1!H2</f>
        <v>611.01</v>
      </c>
      <c r="H4" s="87">
        <f>[3]Mode_l_t_b1!I2</f>
        <v>0.83899999999999997</v>
      </c>
      <c r="I4" s="100">
        <f>[3]Mode_l_t_b1!J2</f>
        <v>0.89300000000000002</v>
      </c>
      <c r="J4" s="88">
        <f>[3]Mode_l_t_b1!K2</f>
        <v>0</v>
      </c>
    </row>
    <row r="5" spans="1:53" s="80" customFormat="1" ht="13.8" thickBot="1" x14ac:dyDescent="0.3">
      <c r="A5" s="91" t="s">
        <v>2</v>
      </c>
      <c r="B5" s="99">
        <f>[4]Mode_h_t_b1!C2</f>
        <v>-0.379</v>
      </c>
      <c r="C5" s="99">
        <f>[4]Mode_h_t_b1!D2</f>
        <v>-6.1829305762851696</v>
      </c>
      <c r="D5" s="99">
        <f>[4]Mode_h_t_b1!E2</f>
        <v>5.4248520772581301</v>
      </c>
      <c r="E5" s="92">
        <f>[4]Mode_h_t_b1!F2</f>
        <v>2.9550000000000001</v>
      </c>
      <c r="F5" s="93">
        <f>[4]Mode_h_t_b1!G2</f>
        <v>-0.128</v>
      </c>
      <c r="G5" s="93">
        <f>[4]Mode_h_t_b1!H2</f>
        <v>613.03</v>
      </c>
      <c r="H5" s="94">
        <f>[4]Mode_h_t_b1!I2</f>
        <v>0.89800000000000002</v>
      </c>
      <c r="I5" s="101">
        <f>[4]Mode_h_t_b1!J2</f>
        <v>0.92700000000000005</v>
      </c>
      <c r="J5" s="95">
        <f>[4]Mode_h_t_b1!K2</f>
        <v>0</v>
      </c>
    </row>
    <row r="6" spans="1:53" ht="14.4" thickTop="1" thickBot="1" x14ac:dyDescent="0.3">
      <c r="A6" s="82" t="s">
        <v>34</v>
      </c>
      <c r="B6" s="83" t="str">
        <f t="shared" ref="B6:J6" si="0">B1</f>
        <v>β1</v>
      </c>
      <c r="C6" s="83" t="str">
        <f t="shared" si="0"/>
        <v>2.5% CI</v>
      </c>
      <c r="D6" s="83" t="str">
        <f t="shared" si="0"/>
        <v>97.5% CI</v>
      </c>
      <c r="E6" s="83" t="str">
        <f t="shared" si="0"/>
        <v xml:space="preserve">SE </v>
      </c>
      <c r="F6" s="83" t="str">
        <f t="shared" si="0"/>
        <v>t</v>
      </c>
      <c r="G6" s="83" t="str">
        <f t="shared" si="0"/>
        <v>df</v>
      </c>
      <c r="H6" s="96" t="str">
        <f t="shared" si="0"/>
        <v>p. val.</v>
      </c>
      <c r="I6" s="96" t="str">
        <f t="shared" si="0"/>
        <v>p.adj</v>
      </c>
      <c r="J6" s="84" t="str">
        <f t="shared" si="0"/>
        <v>sig.</v>
      </c>
    </row>
    <row r="7" spans="1:53" ht="16.8" thickTop="1" thickBot="1" x14ac:dyDescent="0.3">
      <c r="A7" s="85" t="s">
        <v>40</v>
      </c>
      <c r="B7" s="90">
        <f>[1]Mode_l_f0_b1!C3</f>
        <v>1.621</v>
      </c>
      <c r="C7" s="90">
        <f>[1]Mode_l_f0_b1!D3</f>
        <v>1.3093786725876499</v>
      </c>
      <c r="D7" s="90">
        <f>[1]Mode_l_f0_b1!E3</f>
        <v>1.93347007743885</v>
      </c>
      <c r="E7" s="86">
        <f>[1]Mode_l_f0_b1!F3</f>
        <v>0.159</v>
      </c>
      <c r="F7" s="86">
        <f>[1]Mode_l_f0_b1!G3</f>
        <v>10.204000000000001</v>
      </c>
      <c r="G7" s="86">
        <f>[1]Mode_l_f0_b1!H3</f>
        <v>611.13</v>
      </c>
      <c r="H7" s="87">
        <f>[1]Mode_l_f0_b1!I3</f>
        <v>1.1E-22</v>
      </c>
      <c r="I7" s="102">
        <f>[1]Mode_l_f0_b1!J3</f>
        <v>1.5E-21</v>
      </c>
      <c r="J7" s="88" t="str">
        <f>[1]Mode_l_f0_b1!K3</f>
        <v>p&lt;0.0001</v>
      </c>
    </row>
    <row r="8" spans="1:53" ht="16.2" thickBot="1" x14ac:dyDescent="0.3">
      <c r="A8" s="85" t="s">
        <v>41</v>
      </c>
      <c r="B8" s="97">
        <f>[2]Mode_h_f0_b1!C3</f>
        <v>1.7190000000000001</v>
      </c>
      <c r="C8" s="97">
        <f>[2]Mode_h_f0_b1!D3</f>
        <v>1.2820173565612201</v>
      </c>
      <c r="D8" s="97">
        <f>[2]Mode_h_f0_b1!E3</f>
        <v>2.1559517370543801</v>
      </c>
      <c r="E8" s="89">
        <f>[2]Mode_h_f0_b1!F3</f>
        <v>0.223</v>
      </c>
      <c r="F8" s="89">
        <f>[2]Mode_h_f0_b1!G3</f>
        <v>7.7249999999999996</v>
      </c>
      <c r="G8" s="89">
        <f>[2]Mode_h_f0_b1!H3</f>
        <v>616.12</v>
      </c>
      <c r="H8" s="87">
        <f>[2]Mode_h_f0_b1!I3</f>
        <v>4.4999999999999998E-14</v>
      </c>
      <c r="I8" s="102">
        <f>[2]Mode_h_f0_b1!J3</f>
        <v>2.8999999999999998E-13</v>
      </c>
      <c r="J8" s="88" t="str">
        <f>[2]Mode_h_f0_b1!K3</f>
        <v>p&lt;0.0001</v>
      </c>
    </row>
    <row r="9" spans="1:53" ht="13.8" thickBot="1" x14ac:dyDescent="0.3">
      <c r="A9" s="85" t="s">
        <v>3</v>
      </c>
      <c r="B9" s="98">
        <f>[3]Mode_l_t_b1!C3</f>
        <v>-2.2040000000000002</v>
      </c>
      <c r="C9" s="98">
        <f>[3]Mode_l_t_b1!D3</f>
        <v>-6.1699239590979298</v>
      </c>
      <c r="D9" s="98">
        <f>[3]Mode_l_t_b1!E3</f>
        <v>1.76126923739649</v>
      </c>
      <c r="E9" s="86">
        <f>[3]Mode_l_t_b1!F3</f>
        <v>2.0190000000000001</v>
      </c>
      <c r="F9" s="86">
        <f>[3]Mode_l_t_b1!G3</f>
        <v>-1.0920000000000001</v>
      </c>
      <c r="G9" s="86">
        <f>[3]Mode_l_t_b1!H3</f>
        <v>611.09</v>
      </c>
      <c r="H9" s="87">
        <f>[3]Mode_l_t_b1!I3</f>
        <v>0.27500000000000002</v>
      </c>
      <c r="I9" s="87">
        <f>[3]Mode_l_t_b1!J3</f>
        <v>0.33200000000000002</v>
      </c>
      <c r="J9" s="88">
        <f>[3]Mode_l_t_b1!K3</f>
        <v>0</v>
      </c>
    </row>
    <row r="10" spans="1:53" s="78" customFormat="1" ht="13.8" thickBot="1" x14ac:dyDescent="0.3">
      <c r="A10" s="91" t="s">
        <v>2</v>
      </c>
      <c r="B10" s="99">
        <f>[4]Mode_h_t_b1!C3</f>
        <v>-2.4529999999999998</v>
      </c>
      <c r="C10" s="99">
        <f>[4]Mode_h_t_b1!D3</f>
        <v>-8.2897115363627698</v>
      </c>
      <c r="D10" s="99">
        <f>[4]Mode_h_t_b1!E3</f>
        <v>3.3840681871783</v>
      </c>
      <c r="E10" s="93">
        <f>[4]Mode_h_t_b1!F3</f>
        <v>2.972</v>
      </c>
      <c r="F10" s="93">
        <f>[4]Mode_h_t_b1!G3</f>
        <v>-0.82499999999999996</v>
      </c>
      <c r="G10" s="93">
        <f>[4]Mode_h_t_b1!H3</f>
        <v>613.04</v>
      </c>
      <c r="H10" s="94">
        <f>[4]Mode_h_t_b1!I3</f>
        <v>0.41</v>
      </c>
      <c r="I10" s="94">
        <f>[4]Mode_h_t_b1!J3</f>
        <v>0.47599999999999998</v>
      </c>
      <c r="J10" s="95">
        <f>[4]Mode_h_t_b1!K3</f>
        <v>0</v>
      </c>
      <c r="O10" s="81"/>
      <c r="P10" s="81"/>
      <c r="Q10" s="81"/>
      <c r="X10" s="81"/>
      <c r="Y10" s="81"/>
      <c r="Z10" s="81"/>
      <c r="AG10" s="81"/>
      <c r="AH10" s="81"/>
      <c r="AI10" s="81"/>
      <c r="AP10" s="81"/>
      <c r="AQ10" s="81"/>
      <c r="AR10" s="81"/>
      <c r="AY10" s="81"/>
      <c r="AZ10" s="81"/>
      <c r="BA10" s="81"/>
    </row>
    <row r="11" spans="1:53" ht="14.4" thickTop="1" thickBot="1" x14ac:dyDescent="0.3">
      <c r="A11" s="82" t="s">
        <v>35</v>
      </c>
      <c r="B11" s="83" t="str">
        <f t="shared" ref="B11:J11" si="1">B1</f>
        <v>β1</v>
      </c>
      <c r="C11" s="83" t="str">
        <f t="shared" si="1"/>
        <v>2.5% CI</v>
      </c>
      <c r="D11" s="83" t="str">
        <f t="shared" si="1"/>
        <v>97.5% CI</v>
      </c>
      <c r="E11" s="83" t="str">
        <f t="shared" si="1"/>
        <v xml:space="preserve">SE </v>
      </c>
      <c r="F11" s="83" t="str">
        <f t="shared" si="1"/>
        <v>t</v>
      </c>
      <c r="G11" s="83" t="str">
        <f t="shared" si="1"/>
        <v>df</v>
      </c>
      <c r="H11" s="96" t="str">
        <f t="shared" si="1"/>
        <v>p. val.</v>
      </c>
      <c r="I11" s="96" t="str">
        <f t="shared" si="1"/>
        <v>p.adj</v>
      </c>
      <c r="J11" s="84" t="str">
        <f t="shared" si="1"/>
        <v>sig.</v>
      </c>
    </row>
    <row r="12" spans="1:53" ht="16.8" thickTop="1" thickBot="1" x14ac:dyDescent="0.3">
      <c r="A12" s="85" t="s">
        <v>40</v>
      </c>
      <c r="B12" s="90">
        <f>[1]Mode_l_f0_b1!C4</f>
        <v>2.4830000000000001</v>
      </c>
      <c r="C12" s="90">
        <f>[1]Mode_l_f0_b1!D4</f>
        <v>2.1459478628906798</v>
      </c>
      <c r="D12" s="90">
        <f>[1]Mode_l_f0_b1!E4</f>
        <v>2.8194909812434901</v>
      </c>
      <c r="E12" s="86">
        <f>[1]Mode_l_f0_b1!F4</f>
        <v>0.17100000000000001</v>
      </c>
      <c r="F12" s="86">
        <f>[1]Mode_l_f0_b1!G4</f>
        <v>14.478</v>
      </c>
      <c r="G12" s="86">
        <f>[1]Mode_l_f0_b1!H4</f>
        <v>612.80999999999995</v>
      </c>
      <c r="H12" s="87">
        <f>[1]Mode_l_f0_b1!I4</f>
        <v>4.5000000000000001E-41</v>
      </c>
      <c r="I12" s="102">
        <f>[1]Mode_l_f0_b1!J4</f>
        <v>1.8E-39</v>
      </c>
      <c r="J12" s="88" t="str">
        <f>[1]Mode_l_f0_b1!K4</f>
        <v>p&lt;0.0001</v>
      </c>
    </row>
    <row r="13" spans="1:53" ht="16.2" thickBot="1" x14ac:dyDescent="0.3">
      <c r="A13" s="85" t="s">
        <v>41</v>
      </c>
      <c r="B13" s="97">
        <f>[2]Mode_h_f0_b1!C4</f>
        <v>4.5129999999999999</v>
      </c>
      <c r="C13" s="97">
        <f>[2]Mode_h_f0_b1!D4</f>
        <v>4.0445700089698402</v>
      </c>
      <c r="D13" s="97">
        <f>[2]Mode_h_f0_b1!E4</f>
        <v>4.9805125669845403</v>
      </c>
      <c r="E13" s="89">
        <f>[2]Mode_h_f0_b1!F4</f>
        <v>0.23799999999999999</v>
      </c>
      <c r="F13" s="89">
        <f>[2]Mode_h_f0_b1!G4</f>
        <v>18.937000000000001</v>
      </c>
      <c r="G13" s="89">
        <f>[2]Mode_h_f0_b1!H4</f>
        <v>617.96</v>
      </c>
      <c r="H13" s="87">
        <f>[2]Mode_h_f0_b1!I4</f>
        <v>2.0999999999999999E-63</v>
      </c>
      <c r="I13" s="102">
        <f>[2]Mode_h_f0_b1!J4</f>
        <v>3.3E-61</v>
      </c>
      <c r="J13" s="88" t="str">
        <f>[2]Mode_h_f0_b1!K4</f>
        <v>p&lt;0.0001</v>
      </c>
    </row>
    <row r="14" spans="1:53" ht="13.8" thickBot="1" x14ac:dyDescent="0.3">
      <c r="A14" s="85" t="s">
        <v>3</v>
      </c>
      <c r="B14" s="98">
        <f>[3]Mode_l_t_b1!C4</f>
        <v>-20.641999999999999</v>
      </c>
      <c r="C14" s="98">
        <f>[3]Mode_l_t_b1!D4</f>
        <v>-24.8799621195631</v>
      </c>
      <c r="D14" s="98">
        <f>[3]Mode_l_t_b1!E4</f>
        <v>-16.404457089989702</v>
      </c>
      <c r="E14" s="86">
        <f>[3]Mode_l_t_b1!F4</f>
        <v>2.1579999999999999</v>
      </c>
      <c r="F14" s="86">
        <f>[3]Mode_l_t_b1!G4</f>
        <v>-9.5660000000000007</v>
      </c>
      <c r="G14" s="86">
        <f>[3]Mode_l_t_b1!H4</f>
        <v>612.03</v>
      </c>
      <c r="H14" s="87">
        <f>[3]Mode_l_t_b1!I4</f>
        <v>2.7E-20</v>
      </c>
      <c r="I14" s="102">
        <f>[3]Mode_l_t_b1!J4</f>
        <v>2.9999999999999999E-19</v>
      </c>
      <c r="J14" s="88" t="str">
        <f>[3]Mode_l_t_b1!K4</f>
        <v>p&lt;0.0001</v>
      </c>
    </row>
    <row r="15" spans="1:53" s="78" customFormat="1" ht="13.8" thickBot="1" x14ac:dyDescent="0.3">
      <c r="A15" s="91" t="s">
        <v>2</v>
      </c>
      <c r="B15" s="99">
        <f>[4]Mode_h_t_b1!C4</f>
        <v>-16.753</v>
      </c>
      <c r="C15" s="99">
        <f>[4]Mode_h_t_b1!D4</f>
        <v>-23.001607503688799</v>
      </c>
      <c r="D15" s="99">
        <f>[4]Mode_h_t_b1!E4</f>
        <v>-10.5044699381325</v>
      </c>
      <c r="E15" s="93">
        <f>[4]Mode_h_t_b1!F4</f>
        <v>3.1819999999999999</v>
      </c>
      <c r="F15" s="93">
        <f>[4]Mode_h_t_b1!G4</f>
        <v>-5.2649999999999997</v>
      </c>
      <c r="G15" s="93">
        <f>[4]Mode_h_t_b1!H4</f>
        <v>613.64</v>
      </c>
      <c r="H15" s="94">
        <f>[4]Mode_h_t_b1!I4</f>
        <v>1.9000000000000001E-7</v>
      </c>
      <c r="I15" s="103">
        <f>[4]Mode_h_t_b1!J4</f>
        <v>6.7999999999999995E-7</v>
      </c>
      <c r="J15" s="95" t="str">
        <f>[4]Mode_h_t_b1!K4</f>
        <v>p&lt;0.0001</v>
      </c>
      <c r="O15" s="81"/>
      <c r="P15" s="81"/>
      <c r="Q15" s="81"/>
      <c r="X15" s="81"/>
      <c r="Y15" s="81"/>
      <c r="Z15" s="81"/>
      <c r="AG15" s="81"/>
      <c r="AH15" s="81"/>
      <c r="AI15" s="81"/>
      <c r="AP15" s="81"/>
      <c r="AQ15" s="81"/>
      <c r="AR15" s="81"/>
      <c r="AY15" s="81"/>
      <c r="AZ15" s="81"/>
      <c r="BA15" s="81"/>
    </row>
    <row r="16" spans="1:53" ht="14.4" thickTop="1" thickBot="1" x14ac:dyDescent="0.3">
      <c r="A16" s="82" t="s">
        <v>36</v>
      </c>
      <c r="B16" s="83" t="str">
        <f t="shared" ref="B16:J16" si="2">B1</f>
        <v>β1</v>
      </c>
      <c r="C16" s="83" t="str">
        <f t="shared" si="2"/>
        <v>2.5% CI</v>
      </c>
      <c r="D16" s="83" t="str">
        <f t="shared" si="2"/>
        <v>97.5% CI</v>
      </c>
      <c r="E16" s="83" t="str">
        <f t="shared" si="2"/>
        <v xml:space="preserve">SE </v>
      </c>
      <c r="F16" s="83" t="str">
        <f t="shared" si="2"/>
        <v>t</v>
      </c>
      <c r="G16" s="83" t="str">
        <f t="shared" si="2"/>
        <v>df</v>
      </c>
      <c r="H16" s="96" t="str">
        <f t="shared" si="2"/>
        <v>p. val.</v>
      </c>
      <c r="I16" s="96" t="str">
        <f t="shared" si="2"/>
        <v>p.adj</v>
      </c>
      <c r="J16" s="84" t="str">
        <f t="shared" si="2"/>
        <v>sig.</v>
      </c>
    </row>
    <row r="17" spans="1:53" ht="16.8" thickTop="1" thickBot="1" x14ac:dyDescent="0.3">
      <c r="A17" s="85" t="s">
        <v>40</v>
      </c>
      <c r="B17" s="90">
        <f>[1]Mode_l_f0_b1!C5</f>
        <v>1.4970000000000001</v>
      </c>
      <c r="C17" s="90">
        <f>[1]Mode_l_f0_b1!D5</f>
        <v>1.1854525270521099</v>
      </c>
      <c r="D17" s="90">
        <f>[1]Mode_l_f0_b1!E5</f>
        <v>1.80867682923135</v>
      </c>
      <c r="E17" s="86">
        <f>[1]Mode_l_f0_b1!F5</f>
        <v>0.159</v>
      </c>
      <c r="F17" s="86">
        <f>[1]Mode_l_f0_b1!G5</f>
        <v>9.4350000000000005</v>
      </c>
      <c r="G17" s="86">
        <f>[1]Mode_l_f0_b1!H5</f>
        <v>611.16</v>
      </c>
      <c r="H17" s="87">
        <f>[1]Mode_l_f0_b1!I5</f>
        <v>8.1000000000000005E-20</v>
      </c>
      <c r="I17" s="102">
        <f>[1]Mode_l_f0_b1!J5</f>
        <v>7.9999999999999998E-19</v>
      </c>
      <c r="J17" s="88" t="str">
        <f>[1]Mode_l_f0_b1!K5</f>
        <v>p&lt;0.0001</v>
      </c>
    </row>
    <row r="18" spans="1:53" ht="16.2" thickBot="1" x14ac:dyDescent="0.3">
      <c r="A18" s="85" t="s">
        <v>41</v>
      </c>
      <c r="B18" s="97">
        <f>[2]Mode_h_f0_b1!C5</f>
        <v>1.3129999999999999</v>
      </c>
      <c r="C18" s="97">
        <f>[2]Mode_h_f0_b1!D5</f>
        <v>0.87631793303014605</v>
      </c>
      <c r="D18" s="97">
        <f>[2]Mode_h_f0_b1!E5</f>
        <v>1.74901516185067</v>
      </c>
      <c r="E18" s="89">
        <f>[2]Mode_h_f0_b1!F5</f>
        <v>0.222</v>
      </c>
      <c r="F18" s="89">
        <f>[2]Mode_h_f0_b1!G5</f>
        <v>5.9080000000000004</v>
      </c>
      <c r="G18" s="89">
        <f>[2]Mode_h_f0_b1!H5</f>
        <v>616.16999999999996</v>
      </c>
      <c r="H18" s="87">
        <f>[2]Mode_h_f0_b1!I5</f>
        <v>5.6999999999999998E-9</v>
      </c>
      <c r="I18" s="102">
        <f>[2]Mode_h_f0_b1!J5</f>
        <v>2.1999999999999998E-8</v>
      </c>
      <c r="J18" s="88" t="str">
        <f>[2]Mode_h_f0_b1!K5</f>
        <v>p&lt;0.0001</v>
      </c>
    </row>
    <row r="19" spans="1:53" ht="13.8" thickBot="1" x14ac:dyDescent="0.3">
      <c r="A19" s="85" t="s">
        <v>3</v>
      </c>
      <c r="B19" s="98">
        <f>[3]Mode_l_t_b1!C5</f>
        <v>-2.6120000000000001</v>
      </c>
      <c r="C19" s="98">
        <f>[3]Mode_l_t_b1!D5</f>
        <v>-6.5661583149730998</v>
      </c>
      <c r="D19" s="98">
        <f>[3]Mode_l_t_b1!E5</f>
        <v>1.34167031737747</v>
      </c>
      <c r="E19" s="86">
        <f>[3]Mode_l_t_b1!F5</f>
        <v>2.0129999999999999</v>
      </c>
      <c r="F19" s="86">
        <f>[3]Mode_l_t_b1!G5</f>
        <v>-1.2969999999999999</v>
      </c>
      <c r="G19" s="86">
        <f>[3]Mode_l_t_b1!H5</f>
        <v>611.25</v>
      </c>
      <c r="H19" s="87">
        <f>[3]Mode_l_t_b1!I5</f>
        <v>0.19500000000000001</v>
      </c>
      <c r="I19" s="100">
        <f>[3]Mode_l_t_b1!J5</f>
        <v>0.248</v>
      </c>
      <c r="J19" s="88">
        <f>[3]Mode_l_t_b1!K5</f>
        <v>0</v>
      </c>
    </row>
    <row r="20" spans="1:53" s="78" customFormat="1" ht="13.8" thickBot="1" x14ac:dyDescent="0.3">
      <c r="A20" s="91" t="s">
        <v>2</v>
      </c>
      <c r="B20" s="99">
        <f>[4]Mode_h_t_b1!C5</f>
        <v>-2.0739999999999998</v>
      </c>
      <c r="C20" s="99">
        <f>[4]Mode_h_t_b1!D5</f>
        <v>-7.9027905200566604</v>
      </c>
      <c r="D20" s="99">
        <f>[4]Mode_h_t_b1!E5</f>
        <v>3.7552256696574</v>
      </c>
      <c r="E20" s="93">
        <f>[4]Mode_h_t_b1!F5</f>
        <v>2.968</v>
      </c>
      <c r="F20" s="93">
        <f>[4]Mode_h_t_b1!G5</f>
        <v>-0.69899999999999995</v>
      </c>
      <c r="G20" s="93">
        <f>[4]Mode_h_t_b1!H5</f>
        <v>613.12</v>
      </c>
      <c r="H20" s="94">
        <f>[4]Mode_h_t_b1!I5</f>
        <v>0.48499999999999999</v>
      </c>
      <c r="I20" s="101">
        <f>[4]Mode_h_t_b1!J5</f>
        <v>0.55100000000000005</v>
      </c>
      <c r="J20" s="95">
        <f>[4]Mode_h_t_b1!K5</f>
        <v>0</v>
      </c>
      <c r="O20" s="81"/>
      <c r="P20" s="81"/>
      <c r="Q20" s="81"/>
      <c r="X20" s="81"/>
      <c r="Y20" s="81"/>
      <c r="Z20" s="81"/>
      <c r="AG20" s="81"/>
      <c r="AH20" s="81"/>
      <c r="AI20" s="81"/>
      <c r="AP20" s="81"/>
      <c r="AQ20" s="81"/>
      <c r="AR20" s="81"/>
      <c r="AY20" s="81"/>
      <c r="AZ20" s="81"/>
      <c r="BA20" s="81"/>
    </row>
    <row r="21" spans="1:53" ht="14.4" thickTop="1" thickBot="1" x14ac:dyDescent="0.3">
      <c r="A21" s="82" t="s">
        <v>37</v>
      </c>
      <c r="B21" s="83" t="str">
        <f t="shared" ref="B21:J21" si="3">B1</f>
        <v>β1</v>
      </c>
      <c r="C21" s="83" t="str">
        <f t="shared" si="3"/>
        <v>2.5% CI</v>
      </c>
      <c r="D21" s="83" t="str">
        <f t="shared" si="3"/>
        <v>97.5% CI</v>
      </c>
      <c r="E21" s="83" t="str">
        <f t="shared" si="3"/>
        <v xml:space="preserve">SE </v>
      </c>
      <c r="F21" s="83" t="str">
        <f t="shared" si="3"/>
        <v>t</v>
      </c>
      <c r="G21" s="83" t="str">
        <f t="shared" si="3"/>
        <v>df</v>
      </c>
      <c r="H21" s="96" t="str">
        <f t="shared" si="3"/>
        <v>p. val.</v>
      </c>
      <c r="I21" s="96" t="str">
        <f t="shared" si="3"/>
        <v>p.adj</v>
      </c>
      <c r="J21" s="84" t="str">
        <f t="shared" si="3"/>
        <v>sig.</v>
      </c>
    </row>
    <row r="22" spans="1:53" ht="16.8" thickTop="1" thickBot="1" x14ac:dyDescent="0.3">
      <c r="A22" s="85" t="s">
        <v>40</v>
      </c>
      <c r="B22" s="90">
        <f>[1]Mode_l_f0_b1!C6</f>
        <v>2.3580000000000001</v>
      </c>
      <c r="C22" s="90">
        <f>[1]Mode_l_f0_b1!D6</f>
        <v>2.0209588077641998</v>
      </c>
      <c r="D22" s="90">
        <f>[1]Mode_l_f0_b1!E6</f>
        <v>2.6957606420667402</v>
      </c>
      <c r="E22" s="86">
        <f>[1]Mode_l_f0_b1!F6</f>
        <v>0.17199999999999999</v>
      </c>
      <c r="F22" s="86">
        <f>[1]Mode_l_f0_b1!G6</f>
        <v>13.727</v>
      </c>
      <c r="G22" s="86">
        <f>[1]Mode_l_f0_b1!H6</f>
        <v>612.86</v>
      </c>
      <c r="H22" s="87">
        <f>[1]Mode_l_f0_b1!I6</f>
        <v>1.4000000000000001E-37</v>
      </c>
      <c r="I22" s="102">
        <f>[1]Mode_l_f0_b1!J6</f>
        <v>4.3999999999999999E-36</v>
      </c>
      <c r="J22" s="88" t="str">
        <f>[1]Mode_l_f0_b1!K6</f>
        <v>p&lt;0.0001</v>
      </c>
    </row>
    <row r="23" spans="1:53" ht="16.2" thickBot="1" x14ac:dyDescent="0.3">
      <c r="A23" s="85" t="s">
        <v>41</v>
      </c>
      <c r="B23" s="97">
        <f>[2]Mode_h_f0_b1!C6</f>
        <v>4.1059999999999999</v>
      </c>
      <c r="C23" s="97">
        <f>[2]Mode_h_f0_b1!D6</f>
        <v>3.6374300581047301</v>
      </c>
      <c r="D23" s="97">
        <f>[2]Mode_h_f0_b1!E6</f>
        <v>4.5750165191850796</v>
      </c>
      <c r="E23" s="89">
        <f>[2]Mode_h_f0_b1!F6</f>
        <v>0.23899999999999999</v>
      </c>
      <c r="F23" s="89">
        <f>[2]Mode_h_f0_b1!G6</f>
        <v>17.201000000000001</v>
      </c>
      <c r="G23" s="89">
        <f>[2]Mode_h_f0_b1!H6</f>
        <v>618.02</v>
      </c>
      <c r="H23" s="87">
        <f>[2]Mode_h_f0_b1!I6</f>
        <v>1.7999999999999999E-54</v>
      </c>
      <c r="I23" s="102">
        <f>[2]Mode_h_f0_b1!J6</f>
        <v>1.4E-52</v>
      </c>
      <c r="J23" s="88" t="str">
        <f>[2]Mode_h_f0_b1!K6</f>
        <v>p&lt;0.0001</v>
      </c>
    </row>
    <row r="24" spans="1:53" ht="13.8" thickBot="1" x14ac:dyDescent="0.3">
      <c r="A24" s="85" t="s">
        <v>3</v>
      </c>
      <c r="B24" s="98">
        <f>[3]Mode_l_t_b1!C6</f>
        <v>-21.05</v>
      </c>
      <c r="C24" s="98">
        <f>[3]Mode_l_t_b1!D6</f>
        <v>-25.288622659527402</v>
      </c>
      <c r="D24" s="98">
        <f>[3]Mode_l_t_b1!E6</f>
        <v>-16.811629825803799</v>
      </c>
      <c r="E24" s="86">
        <f>[3]Mode_l_t_b1!F6</f>
        <v>2.1579999999999999</v>
      </c>
      <c r="F24" s="86">
        <f>[3]Mode_l_t_b1!G6</f>
        <v>-9.7530000000000001</v>
      </c>
      <c r="G24" s="86">
        <f>[3]Mode_l_t_b1!H6</f>
        <v>612.37</v>
      </c>
      <c r="H24" s="87">
        <f>[3]Mode_l_t_b1!I6</f>
        <v>5.4999999999999998E-21</v>
      </c>
      <c r="I24" s="102">
        <f>[3]Mode_l_t_b1!J6</f>
        <v>6.6999999999999997E-20</v>
      </c>
      <c r="J24" s="88" t="str">
        <f>[3]Mode_l_t_b1!K6</f>
        <v>p&lt;0.0001</v>
      </c>
    </row>
    <row r="25" spans="1:53" s="78" customFormat="1" ht="13.8" thickBot="1" x14ac:dyDescent="0.3">
      <c r="A25" s="91" t="s">
        <v>2</v>
      </c>
      <c r="B25" s="99">
        <f>[4]Mode_h_t_b1!C6</f>
        <v>-16.373999999999999</v>
      </c>
      <c r="C25" s="99">
        <f>[4]Mode_h_t_b1!D6</f>
        <v>-22.633873773007299</v>
      </c>
      <c r="D25" s="99">
        <f>[4]Mode_h_t_b1!E6</f>
        <v>-10.114125169916599</v>
      </c>
      <c r="E25" s="93">
        <f>[4]Mode_h_t_b1!F6</f>
        <v>3.1880000000000002</v>
      </c>
      <c r="F25" s="93">
        <f>[4]Mode_h_t_b1!G6</f>
        <v>-5.1369999999999996</v>
      </c>
      <c r="G25" s="93">
        <f>[4]Mode_h_t_b1!H6</f>
        <v>613.80999999999995</v>
      </c>
      <c r="H25" s="94">
        <f>[4]Mode_h_t_b1!I6</f>
        <v>3.8000000000000001E-7</v>
      </c>
      <c r="I25" s="103">
        <f>[4]Mode_h_t_b1!J6</f>
        <v>1.3E-6</v>
      </c>
      <c r="J25" s="95" t="str">
        <f>[4]Mode_h_t_b1!K6</f>
        <v>p&lt;0.0001</v>
      </c>
      <c r="O25" s="81"/>
      <c r="P25" s="81"/>
      <c r="Q25" s="81"/>
      <c r="X25" s="81"/>
      <c r="Y25" s="81"/>
      <c r="Z25" s="81"/>
      <c r="AG25" s="81"/>
      <c r="AH25" s="81"/>
      <c r="AI25" s="81"/>
      <c r="AP25" s="81"/>
      <c r="AQ25" s="81"/>
      <c r="AR25" s="81"/>
      <c r="AY25" s="81"/>
      <c r="AZ25" s="81"/>
      <c r="BA25" s="81"/>
    </row>
    <row r="26" spans="1:53" ht="14.4" thickTop="1" thickBot="1" x14ac:dyDescent="0.3">
      <c r="A26" s="82" t="s">
        <v>38</v>
      </c>
      <c r="B26" s="83" t="str">
        <f t="shared" ref="B26:I26" si="4">B1</f>
        <v>β1</v>
      </c>
      <c r="C26" s="83" t="str">
        <f t="shared" si="4"/>
        <v>2.5% CI</v>
      </c>
      <c r="D26" s="83" t="str">
        <f t="shared" si="4"/>
        <v>97.5% CI</v>
      </c>
      <c r="E26" s="83" t="str">
        <f t="shared" si="4"/>
        <v xml:space="preserve">SE </v>
      </c>
      <c r="F26" s="83" t="str">
        <f t="shared" si="4"/>
        <v>t</v>
      </c>
      <c r="G26" s="83" t="str">
        <f t="shared" si="4"/>
        <v>df</v>
      </c>
      <c r="H26" s="96" t="str">
        <f t="shared" si="4"/>
        <v>p. val.</v>
      </c>
      <c r="I26" s="96" t="str">
        <f t="shared" si="4"/>
        <v>p.adj</v>
      </c>
      <c r="J26" s="96" t="str">
        <f>J6</f>
        <v>sig.</v>
      </c>
    </row>
    <row r="27" spans="1:53" ht="16.8" thickTop="1" thickBot="1" x14ac:dyDescent="0.3">
      <c r="A27" s="85" t="s">
        <v>40</v>
      </c>
      <c r="B27" s="90">
        <f>[1]Mode_l_f0_b1!C7</f>
        <v>0.86099999999999999</v>
      </c>
      <c r="C27" s="90">
        <f>[1]Mode_l_f0_b1!D7</f>
        <v>0.53228450758934498</v>
      </c>
      <c r="D27" s="90">
        <f>[1]Mode_l_f0_b1!E7</f>
        <v>1.19030558605054</v>
      </c>
      <c r="E27" s="86">
        <f>[1]Mode_l_f0_b1!F7</f>
        <v>0.16800000000000001</v>
      </c>
      <c r="F27" s="86">
        <f>[1]Mode_l_f0_b1!G7</f>
        <v>5.141</v>
      </c>
      <c r="G27" s="86">
        <f>[1]Mode_l_f0_b1!H7</f>
        <v>612.36</v>
      </c>
      <c r="H27" s="87">
        <f>[1]Mode_l_f0_b1!I7</f>
        <v>3.7E-7</v>
      </c>
      <c r="I27" s="102">
        <f>[1]Mode_l_f0_b1!J7</f>
        <v>1.3E-6</v>
      </c>
      <c r="J27" s="88" t="str">
        <f>[1]Mode_l_f0_b1!K7</f>
        <v>p&lt;0.0001</v>
      </c>
    </row>
    <row r="28" spans="1:53" ht="16.2" thickBot="1" x14ac:dyDescent="0.3">
      <c r="A28" s="85" t="s">
        <v>41</v>
      </c>
      <c r="B28" s="97">
        <f>[2]Mode_h_f0_b1!C7</f>
        <v>2.794</v>
      </c>
      <c r="C28" s="97">
        <f>[2]Mode_h_f0_b1!D7</f>
        <v>2.3362844730857</v>
      </c>
      <c r="D28" s="97">
        <f>[2]Mode_h_f0_b1!E7</f>
        <v>3.25082900924733</v>
      </c>
      <c r="E28" s="89">
        <f>[2]Mode_h_f0_b1!F7</f>
        <v>0.23300000000000001</v>
      </c>
      <c r="F28" s="89">
        <f>[2]Mode_h_f0_b1!G7</f>
        <v>11.997</v>
      </c>
      <c r="G28" s="89">
        <f>[2]Mode_h_f0_b1!H7</f>
        <v>617.52</v>
      </c>
      <c r="H28" s="87">
        <f>[2]Mode_h_f0_b1!I7</f>
        <v>5.8999999999999998E-30</v>
      </c>
      <c r="I28" s="102">
        <f>[2]Mode_h_f0_b1!J7</f>
        <v>1.2000000000000001E-28</v>
      </c>
      <c r="J28" s="88" t="str">
        <f>[2]Mode_h_f0_b1!K7</f>
        <v>p&lt;0.0001</v>
      </c>
    </row>
    <row r="29" spans="1:53" ht="13.8" thickBot="1" x14ac:dyDescent="0.3">
      <c r="A29" s="85" t="s">
        <v>3</v>
      </c>
      <c r="B29" s="98">
        <f>[3]Mode_l_t_b1!C7</f>
        <v>-18.437999999999999</v>
      </c>
      <c r="C29" s="98">
        <f>[3]Mode_l_t_b1!D7</f>
        <v>-22.5812524938816</v>
      </c>
      <c r="D29" s="98">
        <f>[3]Mode_l_t_b1!E7</f>
        <v>-14.2945119940421</v>
      </c>
      <c r="E29" s="86">
        <f>[3]Mode_l_t_b1!F7</f>
        <v>2.11</v>
      </c>
      <c r="F29" s="86">
        <f>[3]Mode_l_t_b1!G7</f>
        <v>-8.7390000000000008</v>
      </c>
      <c r="G29" s="86">
        <f>[3]Mode_l_t_b1!H7</f>
        <v>611.53</v>
      </c>
      <c r="H29" s="87">
        <f>[3]Mode_l_t_b1!I7</f>
        <v>2.3000000000000001E-17</v>
      </c>
      <c r="I29" s="102">
        <f>[3]Mode_l_t_b1!J7</f>
        <v>2.1000000000000001E-16</v>
      </c>
      <c r="J29" s="88" t="str">
        <f>[3]Mode_l_t_b1!K7</f>
        <v>p&lt;0.0001</v>
      </c>
    </row>
    <row r="30" spans="1:53" s="78" customFormat="1" x14ac:dyDescent="0.25">
      <c r="A30" s="91" t="s">
        <v>2</v>
      </c>
      <c r="B30" s="99">
        <f>[4]Mode_h_t_b1!C7</f>
        <v>-14.3</v>
      </c>
      <c r="C30" s="99">
        <f>[4]Mode_h_t_b1!D7</f>
        <v>-20.414687812075702</v>
      </c>
      <c r="D30" s="99">
        <f>[4]Mode_h_t_b1!E7</f>
        <v>-8.1857462805543193</v>
      </c>
      <c r="E30" s="93">
        <f>[4]Mode_h_t_b1!F7</f>
        <v>3.1139999999999999</v>
      </c>
      <c r="F30" s="93">
        <f>[4]Mode_h_t_b1!G7</f>
        <v>-4.593</v>
      </c>
      <c r="G30" s="93">
        <f>[4]Mode_h_t_b1!H7</f>
        <v>613.42999999999995</v>
      </c>
      <c r="H30" s="94">
        <f>[4]Mode_h_t_b1!I7</f>
        <v>5.3000000000000001E-6</v>
      </c>
      <c r="I30" s="103">
        <f>[4]Mode_h_t_b1!J7</f>
        <v>1.5999999999999999E-5</v>
      </c>
      <c r="J30" s="95" t="str">
        <f>[4]Mode_h_t_b1!K7</f>
        <v>p&lt;0.0001</v>
      </c>
      <c r="O30" s="81"/>
      <c r="P30" s="81"/>
      <c r="Q30" s="81"/>
      <c r="X30" s="81"/>
      <c r="Y30" s="81"/>
      <c r="Z30" s="81"/>
      <c r="AG30" s="81"/>
      <c r="AH30" s="81"/>
      <c r="AI30" s="81"/>
      <c r="AP30" s="81"/>
      <c r="AQ30" s="81"/>
      <c r="AR30" s="81"/>
      <c r="AY30" s="81"/>
      <c r="AZ30" s="81"/>
      <c r="BA30" s="81"/>
    </row>
  </sheetData>
  <conditionalFormatting sqref="H2:I5 H27:I30 H22:I25 H17:I20 H12:I15 H7:I10">
    <cfRule type="cellIs" dxfId="120" priority="6" stopIfTrue="1" operator="lessThan">
      <formula>0.0001</formula>
    </cfRule>
    <cfRule type="cellIs" dxfId="119" priority="7" stopIfTrue="1" operator="lessThan">
      <formula>0.001</formula>
    </cfRule>
    <cfRule type="cellIs" dxfId="118" priority="8" stopIfTrue="1" operator="lessThan">
      <formula>0.05</formula>
    </cfRule>
    <cfRule type="cellIs" dxfId="117" priority="9" stopIfTrue="1" operator="lessThan">
      <formula>0.1</formula>
    </cfRule>
  </conditionalFormatting>
  <conditionalFormatting sqref="J27:J30 J22:J25 J17:J20 J12:J15 J7:J10 J2:J5">
    <cfRule type="containsText" dxfId="116" priority="1" stopIfTrue="1" operator="containsText" text="p&lt;0.0001">
      <formula>NOT(ISERROR(SEARCH("p&lt;0.0001",J2)))</formula>
    </cfRule>
    <cfRule type="containsText" dxfId="115" priority="2" stopIfTrue="1" operator="containsText" text="p&lt;0.001">
      <formula>NOT(ISERROR(SEARCH("p&lt;0.001",J2)))</formula>
    </cfRule>
    <cfRule type="containsText" dxfId="114" priority="3" stopIfTrue="1" operator="containsText" text="p&lt;0.01">
      <formula>NOT(ISERROR(SEARCH("p&lt;0.01",J2)))</formula>
    </cfRule>
    <cfRule type="containsText" dxfId="113" priority="4" stopIfTrue="1" operator="containsText" text="p&lt;0.05">
      <formula>NOT(ISERROR(SEARCH("p&lt;0.05",J2)))</formula>
    </cfRule>
    <cfRule type="containsText" dxfId="112" priority="5" stopIfTrue="1" operator="containsText" text="p&lt;0.1">
      <formula>NOT(ISERROR(SEARCH("p&lt;0.1",J2)))</formula>
    </cfRule>
  </conditionalFormatting>
  <pageMargins left="0.23622047244094491" right="0.23622047244094491" top="0.74803149606299213" bottom="0.74803149606299213" header="0.31496062992125984" footer="0.31496062992125984"/>
  <pageSetup paperSize="8" scale="3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5D8A-458C-4EF4-8CA5-966D1B6FEE89}">
  <dimension ref="A1:AZ45"/>
  <sheetViews>
    <sheetView showGridLines="0" view="pageBreakPreview" topLeftCell="A4" zoomScale="55" zoomScaleNormal="70" zoomScaleSheetLayoutView="55" workbookViewId="0">
      <selection activeCell="A25" sqref="A25"/>
    </sheetView>
  </sheetViews>
  <sheetFormatPr defaultColWidth="8.88671875" defaultRowHeight="14.4" x14ac:dyDescent="0.3"/>
  <cols>
    <col min="1" max="1" width="14.6640625" style="32" bestFit="1" customWidth="1"/>
    <col min="2" max="2" width="12" style="39" bestFit="1" customWidth="1"/>
    <col min="3" max="3" width="10.44140625" style="40" bestFit="1" customWidth="1"/>
    <col min="4" max="4" width="11.5546875" style="40" bestFit="1" customWidth="1"/>
    <col min="5" max="5" width="12" style="40" customWidth="1"/>
    <col min="6" max="6" width="10.109375" style="38" bestFit="1" customWidth="1"/>
    <col min="7" max="7" width="6" style="38" bestFit="1" customWidth="1"/>
    <col min="8" max="8" width="11.109375" style="38" customWidth="1"/>
    <col min="9" max="9" width="12.44140625" style="38" bestFit="1" customWidth="1"/>
    <col min="10" max="10" width="11" style="32" customWidth="1"/>
    <col min="11" max="11" width="12.77734375" style="40" bestFit="1" customWidth="1"/>
    <col min="12" max="12" width="14.6640625" style="40" bestFit="1" customWidth="1"/>
    <col min="13" max="13" width="13.21875" style="40" bestFit="1" customWidth="1"/>
    <col min="14" max="14" width="12" style="40" bestFit="1" customWidth="1"/>
    <col min="15" max="15" width="10.44140625" style="33" bestFit="1" customWidth="1"/>
    <col min="16" max="16" width="11.5546875" style="62" bestFit="1" customWidth="1"/>
    <col min="17" max="17" width="12" style="32" bestFit="1" customWidth="1"/>
    <col min="18" max="18" width="10.109375" style="38" bestFit="1" customWidth="1"/>
    <col min="19" max="19" width="6" style="38" bestFit="1" customWidth="1"/>
    <col min="20" max="20" width="10.44140625" style="32" bestFit="1" customWidth="1"/>
    <col min="21" max="21" width="12.44140625" style="32" bestFit="1" customWidth="1"/>
    <col min="22" max="22" width="9.109375" style="32" bestFit="1" customWidth="1"/>
    <col min="23" max="23" width="12.77734375" style="32" bestFit="1" customWidth="1"/>
    <col min="24" max="24" width="10.44140625" style="31" bestFit="1" customWidth="1"/>
    <col min="25" max="25" width="11.5546875" style="31" bestFit="1" customWidth="1"/>
    <col min="26" max="26" width="14.33203125" style="31" bestFit="1" customWidth="1"/>
    <col min="27" max="27" width="12.33203125" style="31" customWidth="1"/>
    <col min="28" max="28" width="12.6640625" style="58" bestFit="1" customWidth="1"/>
    <col min="29" max="29" width="12.6640625" style="31" bestFit="1" customWidth="1"/>
    <col min="30" max="30" width="12" style="31" bestFit="1" customWidth="1"/>
    <col min="31" max="31" width="12.6640625" style="31" bestFit="1" customWidth="1"/>
    <col min="32" max="32" width="12" style="31" customWidth="1"/>
    <col min="33" max="33" width="13" style="31" customWidth="1"/>
    <col min="34" max="16384" width="8.88671875" style="31"/>
  </cols>
  <sheetData>
    <row r="1" spans="1:52" s="3" customFormat="1" ht="29.4" x14ac:dyDescent="0.3">
      <c r="A1" s="1" t="s">
        <v>9</v>
      </c>
      <c r="B1" s="4"/>
      <c r="C1" s="4"/>
      <c r="D1" s="4"/>
      <c r="E1" s="4"/>
      <c r="F1" s="29"/>
      <c r="G1" s="29"/>
      <c r="I1" s="29"/>
      <c r="J1" s="4"/>
      <c r="K1" s="4"/>
      <c r="M1" s="1" t="s">
        <v>11</v>
      </c>
      <c r="N1" s="4"/>
      <c r="O1" s="30"/>
      <c r="P1" s="59"/>
      <c r="R1" s="29"/>
      <c r="T1" s="4"/>
      <c r="U1" s="4"/>
      <c r="V1" s="4"/>
      <c r="W1" s="4"/>
      <c r="AB1" s="63"/>
    </row>
    <row r="2" spans="1:52" s="51" customFormat="1" x14ac:dyDescent="0.3">
      <c r="A2" s="48" t="s">
        <v>0</v>
      </c>
      <c r="B2" s="49" t="s">
        <v>21</v>
      </c>
      <c r="C2" s="50" t="s">
        <v>6</v>
      </c>
      <c r="D2" s="50" t="s">
        <v>7</v>
      </c>
      <c r="E2" s="50" t="s">
        <v>4</v>
      </c>
      <c r="F2" s="50" t="s">
        <v>24</v>
      </c>
      <c r="G2" s="50" t="s">
        <v>8</v>
      </c>
      <c r="H2" s="50" t="s">
        <v>25</v>
      </c>
      <c r="I2" s="50" t="s">
        <v>26</v>
      </c>
      <c r="J2" s="50" t="s">
        <v>27</v>
      </c>
      <c r="K2" s="50" t="s">
        <v>20</v>
      </c>
      <c r="M2" s="52" t="s">
        <v>0</v>
      </c>
      <c r="N2" s="49" t="s">
        <v>21</v>
      </c>
      <c r="O2" s="50" t="s">
        <v>6</v>
      </c>
      <c r="P2" s="50" t="s">
        <v>7</v>
      </c>
      <c r="Q2" s="50" t="s">
        <v>4</v>
      </c>
      <c r="R2" s="50" t="s">
        <v>24</v>
      </c>
      <c r="S2" s="50" t="s">
        <v>8</v>
      </c>
      <c r="T2" s="50" t="s">
        <v>25</v>
      </c>
      <c r="U2" s="50" t="s">
        <v>26</v>
      </c>
      <c r="V2" s="50" t="s">
        <v>27</v>
      </c>
      <c r="W2" s="50" t="s">
        <v>20</v>
      </c>
      <c r="Y2" s="54"/>
      <c r="AB2" s="53"/>
    </row>
    <row r="3" spans="1:52" s="43" customFormat="1" x14ac:dyDescent="0.3">
      <c r="A3" s="22" t="s">
        <v>13</v>
      </c>
      <c r="B3" s="22">
        <f>[5]Mode_l_t_b0!B2</f>
        <v>95.850999999999999</v>
      </c>
      <c r="C3" s="42">
        <f>[5]Mode_l_t_b0!C2</f>
        <v>82.054902376571803</v>
      </c>
      <c r="D3" s="42">
        <f>[5]Mode_l_t_b0!D2</f>
        <v>109.647667409438</v>
      </c>
      <c r="E3" s="42">
        <f>[5]Mode_l_t_b0!E2</f>
        <v>6.2140000000000004</v>
      </c>
      <c r="F3" s="42">
        <f>[5]Mode_l_t_b0!F2</f>
        <v>15.423999999999999</v>
      </c>
      <c r="G3" s="42">
        <f>[5]Mode_l_t_b0!G2</f>
        <v>10.28</v>
      </c>
      <c r="H3" s="66">
        <f>[5]Mode_l_t_b0!H2</f>
        <v>1.9000000000000001E-8</v>
      </c>
      <c r="I3" s="67">
        <f>[5]Mode_l_t_b0!I2</f>
        <v>3.2999999999999998E-8</v>
      </c>
      <c r="J3" s="64" t="str">
        <f>[5]Mode_l_t_b0!J2</f>
        <v>p&lt;0.0001</v>
      </c>
      <c r="K3" s="55">
        <f>Table5[[#This Row],[estimate]]-Table5[[#This Row],[2.5% CI]]</f>
        <v>13.796097623428196</v>
      </c>
      <c r="L3" s="47"/>
      <c r="M3" s="22" t="str">
        <f>Table5[[#This Row],[Predictors]]</f>
        <v>MDC</v>
      </c>
      <c r="N3" s="23">
        <f>[6]Mode_l_f0_b0!B2</f>
        <v>84.262</v>
      </c>
      <c r="O3" s="24">
        <f>[6]Mode_l_f0_b0!C2</f>
        <v>80.634898090073094</v>
      </c>
      <c r="P3" s="24">
        <f>[6]Mode_l_f0_b0!D2</f>
        <v>87.889521622177298</v>
      </c>
      <c r="Q3" s="24">
        <f>[6]Mode_l_f0_b0!E2</f>
        <v>1.657</v>
      </c>
      <c r="R3" s="65">
        <f>[6]Mode_l_f0_b0!F2</f>
        <v>50.838000000000001</v>
      </c>
      <c r="S3" s="65">
        <f>[6]Mode_l_f0_b0!G2</f>
        <v>11.54</v>
      </c>
      <c r="T3" s="68">
        <f>[6]Mode_l_f0_b0!H2</f>
        <v>6.1999999999999998E-15</v>
      </c>
      <c r="U3" s="68">
        <f>[6]Mode_l_f0_b0!I2</f>
        <v>2.6E-14</v>
      </c>
      <c r="V3" s="65" t="str">
        <f>[6]Mode_l_f0_b0!J2</f>
        <v>p&lt;0.0001</v>
      </c>
      <c r="W3" s="55">
        <f>N3-O3</f>
        <v>3.6271019099269068</v>
      </c>
      <c r="X3" s="47"/>
      <c r="Y3" s="28"/>
      <c r="Z3" s="47"/>
      <c r="AB3" s="44"/>
      <c r="AH3" s="47"/>
      <c r="AI3" s="47"/>
    </row>
    <row r="4" spans="1:52" s="43" customFormat="1" x14ac:dyDescent="0.3">
      <c r="A4" s="22" t="s">
        <v>14</v>
      </c>
      <c r="B4" s="22">
        <f>[5]Mode_l_t_b0!B3</f>
        <v>96.259</v>
      </c>
      <c r="C4" s="42">
        <f>[5]Mode_l_t_b0!C3</f>
        <v>82.462619464787593</v>
      </c>
      <c r="D4" s="42">
        <f>[5]Mode_l_t_b0!D3</f>
        <v>110.05578359734</v>
      </c>
      <c r="E4" s="42">
        <f>[5]Mode_l_t_b0!E3</f>
        <v>6.2149999999999999</v>
      </c>
      <c r="F4" s="42">
        <f>[5]Mode_l_t_b0!F3</f>
        <v>15.489000000000001</v>
      </c>
      <c r="G4" s="42">
        <f>[5]Mode_l_t_b0!G3</f>
        <v>10.28</v>
      </c>
      <c r="H4" s="66">
        <f>[5]Mode_l_t_b0!H3</f>
        <v>1.9000000000000001E-8</v>
      </c>
      <c r="I4" s="67">
        <f>[5]Mode_l_t_b0!I3</f>
        <v>3.2999999999999998E-8</v>
      </c>
      <c r="J4" s="64" t="str">
        <f>[5]Mode_l_t_b0!J3</f>
        <v>p&lt;0.0001</v>
      </c>
      <c r="K4" s="55">
        <f>Table5[[#This Row],[estimate]]-Table5[[#This Row],[2.5% CI]]</f>
        <v>13.796380535212407</v>
      </c>
      <c r="L4" s="47"/>
      <c r="M4" s="22" t="str">
        <f>Table5[[#This Row],[Predictors]]</f>
        <v>MWH</v>
      </c>
      <c r="N4" s="23">
        <f>[6]Mode_l_f0_b0!B3</f>
        <v>84.387</v>
      </c>
      <c r="O4" s="24">
        <f>[6]Mode_l_f0_b0!C3</f>
        <v>80.759157436588893</v>
      </c>
      <c r="P4" s="24">
        <f>[6]Mode_l_f0_b0!D3</f>
        <v>88.013981670640902</v>
      </c>
      <c r="Q4" s="24">
        <f>[6]Mode_l_f0_b0!E3</f>
        <v>1.6579999999999999</v>
      </c>
      <c r="R4" s="65">
        <f>[6]Mode_l_f0_b0!F3</f>
        <v>50.911000000000001</v>
      </c>
      <c r="S4" s="65">
        <f>[6]Mode_l_f0_b0!G3</f>
        <v>11.54</v>
      </c>
      <c r="T4" s="68">
        <f>[6]Mode_l_f0_b0!H3</f>
        <v>5.9999999999999997E-15</v>
      </c>
      <c r="U4" s="68">
        <f>[6]Mode_l_f0_b0!I3</f>
        <v>2.6E-14</v>
      </c>
      <c r="V4" s="65" t="str">
        <f>[6]Mode_l_f0_b0!J3</f>
        <v>p&lt;0.0001</v>
      </c>
      <c r="W4" s="55">
        <f>N4-O4</f>
        <v>3.6278425634111073</v>
      </c>
      <c r="X4" s="47"/>
      <c r="Y4" s="28"/>
      <c r="Z4" s="47"/>
      <c r="AB4" s="44"/>
      <c r="AH4" s="47"/>
      <c r="AI4" s="47"/>
      <c r="AQ4" s="47"/>
    </row>
    <row r="5" spans="1:52" s="43" customFormat="1" x14ac:dyDescent="0.3">
      <c r="A5" s="22" t="s">
        <v>15</v>
      </c>
      <c r="B5" s="22">
        <f>[5]Mode_l_t_b0!B4</f>
        <v>93.647000000000006</v>
      </c>
      <c r="C5" s="42">
        <f>[5]Mode_l_t_b0!C4</f>
        <v>79.845316332113697</v>
      </c>
      <c r="D5" s="42">
        <f>[5]Mode_l_t_b0!D4</f>
        <v>107.44859873225001</v>
      </c>
      <c r="E5" s="42">
        <f>[5]Mode_l_t_b0!E4</f>
        <v>6.2190000000000003</v>
      </c>
      <c r="F5" s="42">
        <f>[5]Mode_l_t_b0!F4</f>
        <v>15.057</v>
      </c>
      <c r="G5" s="42">
        <f>[5]Mode_l_t_b0!G4</f>
        <v>10.31</v>
      </c>
      <c r="H5" s="66">
        <f>[5]Mode_l_t_b0!H4</f>
        <v>2.4E-8</v>
      </c>
      <c r="I5" s="67">
        <f>[5]Mode_l_t_b0!I4</f>
        <v>3.8000000000000003E-8</v>
      </c>
      <c r="J5" s="64" t="str">
        <f>[5]Mode_l_t_b0!J4</f>
        <v>p&lt;0.0001</v>
      </c>
      <c r="K5" s="55">
        <f>Table5[[#This Row],[estimate]]-Table5[[#This Row],[2.5% CI]]</f>
        <v>13.801683667886309</v>
      </c>
      <c r="L5" s="47"/>
      <c r="M5" s="22" t="str">
        <f>Table5[[#This Row],[Predictors]]</f>
        <v>MYN</v>
      </c>
      <c r="N5" s="23">
        <f>[6]Mode_l_f0_b0!B4</f>
        <v>85.884</v>
      </c>
      <c r="O5" s="24">
        <f>[6]Mode_l_f0_b0!C4</f>
        <v>82.257315012199697</v>
      </c>
      <c r="P5" s="24">
        <f>[6]Mode_l_f0_b0!D4</f>
        <v>89.509953450877504</v>
      </c>
      <c r="Q5" s="24">
        <f>[6]Mode_l_f0_b0!E4</f>
        <v>1.657</v>
      </c>
      <c r="R5" s="65">
        <f>[6]Mode_l_f0_b0!F4</f>
        <v>51.843000000000004</v>
      </c>
      <c r="S5" s="65">
        <f>[6]Mode_l_f0_b0!G4</f>
        <v>11.52</v>
      </c>
      <c r="T5" s="68">
        <f>[6]Mode_l_f0_b0!H4</f>
        <v>5.2000000000000001E-15</v>
      </c>
      <c r="U5" s="68">
        <f>[6]Mode_l_f0_b0!I4</f>
        <v>2.3999999999999999E-14</v>
      </c>
      <c r="V5" s="65" t="str">
        <f>[6]Mode_l_f0_b0!J4</f>
        <v>p&lt;0.0001</v>
      </c>
      <c r="W5" s="55">
        <f>N5-O5</f>
        <v>3.6266849878003029</v>
      </c>
      <c r="X5" s="47"/>
      <c r="Y5" s="28"/>
      <c r="Z5" s="47"/>
      <c r="AB5" s="44"/>
      <c r="AH5" s="47"/>
      <c r="AI5" s="47"/>
      <c r="AZ5" s="47"/>
    </row>
    <row r="6" spans="1:52" s="43" customFormat="1" x14ac:dyDescent="0.3">
      <c r="A6" s="25" t="s">
        <v>16</v>
      </c>
      <c r="B6" s="25">
        <f>[5]Mode_l_t_b0!B5</f>
        <v>75.209000000000003</v>
      </c>
      <c r="C6" s="42">
        <f>[5]Mode_l_t_b0!C5</f>
        <v>61.349419936619697</v>
      </c>
      <c r="D6" s="42">
        <f>[5]Mode_l_t_b0!D5</f>
        <v>89.068730796910799</v>
      </c>
      <c r="E6" s="42">
        <f>[5]Mode_l_t_b0!E5</f>
        <v>6.2729999999999997</v>
      </c>
      <c r="F6" s="42">
        <f>[5]Mode_l_t_b0!F5</f>
        <v>11.99</v>
      </c>
      <c r="G6" s="42">
        <f>[5]Mode_l_t_b0!G5</f>
        <v>10.66</v>
      </c>
      <c r="H6" s="66">
        <f>[5]Mode_l_t_b0!H5</f>
        <v>1.6E-7</v>
      </c>
      <c r="I6" s="67">
        <f>[5]Mode_l_t_b0!I5</f>
        <v>2.4999999999999999E-7</v>
      </c>
      <c r="J6" s="64" t="str">
        <f>[5]Mode_l_t_b0!J5</f>
        <v>p&lt;0.0001</v>
      </c>
      <c r="K6" s="55">
        <f>Table5[[#This Row],[estimate]]-Table5[[#This Row],[2.5% CI]]</f>
        <v>13.859580063380307</v>
      </c>
      <c r="M6" s="22" t="str">
        <f>Table5[[#This Row],[Predictors]]</f>
        <v>MDQ</v>
      </c>
      <c r="N6" s="26">
        <f>[6]Mode_l_f0_b0!B5</f>
        <v>86.745000000000005</v>
      </c>
      <c r="O6" s="24">
        <f>[6]Mode_l_f0_b0!C5</f>
        <v>83.120559517265207</v>
      </c>
      <c r="P6" s="24">
        <f>[6]Mode_l_f0_b0!D5</f>
        <v>90.369299039297601</v>
      </c>
      <c r="Q6" s="24">
        <f>[6]Mode_l_f0_b0!E5</f>
        <v>1.655</v>
      </c>
      <c r="R6" s="65">
        <f>[6]Mode_l_f0_b0!F5</f>
        <v>52.414000000000001</v>
      </c>
      <c r="S6" s="65">
        <f>[6]Mode_l_f0_b0!G5</f>
        <v>11.47</v>
      </c>
      <c r="T6" s="68">
        <f>[6]Mode_l_f0_b0!H5</f>
        <v>5.1E-15</v>
      </c>
      <c r="U6" s="68">
        <f>[6]Mode_l_f0_b0!I5</f>
        <v>2.3999999999999999E-14</v>
      </c>
      <c r="V6" s="65" t="str">
        <f>[6]Mode_l_f0_b0!J5</f>
        <v>p&lt;0.0001</v>
      </c>
      <c r="W6" s="55">
        <f>N6-O6</f>
        <v>3.6244404827347978</v>
      </c>
      <c r="Y6" s="28"/>
      <c r="AB6" s="44"/>
    </row>
    <row r="7" spans="1:52" s="43" customFormat="1" ht="29.4" x14ac:dyDescent="0.3">
      <c r="A7" s="1" t="s">
        <v>10</v>
      </c>
      <c r="B7" s="1"/>
      <c r="C7" s="30"/>
      <c r="D7" s="30"/>
      <c r="E7" s="30"/>
      <c r="F7" s="29"/>
      <c r="G7" s="29"/>
      <c r="H7" s="3"/>
      <c r="I7" s="29"/>
      <c r="J7" s="57"/>
      <c r="K7" s="34"/>
      <c r="L7" s="27"/>
      <c r="M7" s="1" t="s">
        <v>12</v>
      </c>
      <c r="N7" s="30"/>
      <c r="O7" s="1"/>
      <c r="P7" s="60"/>
      <c r="Q7" s="3"/>
      <c r="R7" s="29"/>
      <c r="S7" s="3"/>
      <c r="T7" s="3"/>
      <c r="U7" s="3"/>
      <c r="V7" s="3"/>
      <c r="W7" s="4"/>
      <c r="Y7" s="44"/>
      <c r="AC7" s="56"/>
    </row>
    <row r="8" spans="1:52" s="3" customFormat="1" ht="25.8" x14ac:dyDescent="0.3">
      <c r="A8" s="2" t="s">
        <v>0</v>
      </c>
      <c r="B8" s="5" t="s">
        <v>21</v>
      </c>
      <c r="C8" s="35" t="s">
        <v>6</v>
      </c>
      <c r="D8" s="35" t="s">
        <v>7</v>
      </c>
      <c r="E8" s="35" t="s">
        <v>4</v>
      </c>
      <c r="F8" s="50" t="s">
        <v>24</v>
      </c>
      <c r="G8" s="50" t="s">
        <v>8</v>
      </c>
      <c r="H8" s="50" t="s">
        <v>25</v>
      </c>
      <c r="I8" s="50" t="s">
        <v>26</v>
      </c>
      <c r="J8" s="50" t="s">
        <v>27</v>
      </c>
      <c r="K8" s="7" t="s">
        <v>20</v>
      </c>
      <c r="M8" s="2" t="s">
        <v>0</v>
      </c>
      <c r="N8" s="36" t="s">
        <v>21</v>
      </c>
      <c r="O8" s="35" t="s">
        <v>6</v>
      </c>
      <c r="P8" s="35" t="s">
        <v>7</v>
      </c>
      <c r="Q8" s="35" t="s">
        <v>4</v>
      </c>
      <c r="R8" s="50" t="s">
        <v>24</v>
      </c>
      <c r="S8" s="50" t="s">
        <v>8</v>
      </c>
      <c r="T8" s="50" t="s">
        <v>25</v>
      </c>
      <c r="U8" s="50" t="s">
        <v>26</v>
      </c>
      <c r="V8" s="50" t="s">
        <v>27</v>
      </c>
      <c r="W8" s="7" t="s">
        <v>20</v>
      </c>
      <c r="AB8" s="63"/>
    </row>
    <row r="9" spans="1:52" x14ac:dyDescent="0.3">
      <c r="A9" s="22" t="str">
        <f>A3</f>
        <v>MDC</v>
      </c>
      <c r="B9" s="22">
        <f>[7]Mode_h_t_b0!B2</f>
        <v>319.858</v>
      </c>
      <c r="C9" s="24">
        <f>[7]Mode_h_t_b0!C2</f>
        <v>236.09814819725</v>
      </c>
      <c r="D9" s="24">
        <f>[7]Mode_h_t_b0!D2</f>
        <v>403.61732535260597</v>
      </c>
      <c r="E9" s="24">
        <f>[7]Mode_h_t_b0!E2</f>
        <v>25.876000000000001</v>
      </c>
      <c r="F9" s="65">
        <f>[7]Mode_h_t_b0!F2</f>
        <v>12.361000000000001</v>
      </c>
      <c r="G9" s="65">
        <f>[7]Mode_h_t_b0!G2</f>
        <v>2.91</v>
      </c>
      <c r="H9" s="68">
        <f>[7]Mode_h_t_b0!H2</f>
        <v>1E-3</v>
      </c>
      <c r="I9" s="68">
        <f>[7]Mode_h_t_b0!I2</f>
        <v>1E-3</v>
      </c>
      <c r="J9" s="65" t="str">
        <f>[7]Mode_h_t_b0!J2</f>
        <v>p&lt;0.01</v>
      </c>
      <c r="K9" s="55">
        <f>B9-C9</f>
        <v>83.759851802750006</v>
      </c>
      <c r="L9" s="31"/>
      <c r="M9" s="22" t="str">
        <f>A3</f>
        <v>MDC</v>
      </c>
      <c r="N9" s="23">
        <f>[8]Mode_h_f0_b0!B2</f>
        <v>90.093999999999994</v>
      </c>
      <c r="O9" s="24">
        <f>[8]Mode_h_f0_b0!C2</f>
        <v>86.076363660855506</v>
      </c>
      <c r="P9" s="24">
        <f>[8]Mode_h_f0_b0!D2</f>
        <v>94.112041878367805</v>
      </c>
      <c r="Q9" s="24">
        <f>[8]Mode_h_f0_b0!E2</f>
        <v>1.78</v>
      </c>
      <c r="R9" s="65">
        <f>[8]Mode_h_f0_b0!F2</f>
        <v>50.613</v>
      </c>
      <c r="S9" s="65">
        <f>[8]Mode_h_f0_b0!G2</f>
        <v>9.1300000000000008</v>
      </c>
      <c r="T9" s="68">
        <f>[8]Mode_h_f0_b0!H2</f>
        <v>1.7E-12</v>
      </c>
      <c r="U9" s="68">
        <f>[8]Mode_h_f0_b0!I2</f>
        <v>3.9999999999999999E-12</v>
      </c>
      <c r="V9" s="65" t="str">
        <f>[8]Mode_h_f0_b0!J2</f>
        <v>p&lt;0.0001</v>
      </c>
      <c r="W9" s="55">
        <f>N9-O9</f>
        <v>4.017636339144488</v>
      </c>
      <c r="Y9" s="40"/>
      <c r="Z9" s="32"/>
      <c r="AA9" s="32"/>
      <c r="AB9" s="32"/>
    </row>
    <row r="10" spans="1:52" s="43" customFormat="1" x14ac:dyDescent="0.3">
      <c r="A10" s="22" t="str">
        <f>A4</f>
        <v>MWH</v>
      </c>
      <c r="B10" s="22">
        <f>[7]Mode_h_t_b0!B3</f>
        <v>319.47899999999998</v>
      </c>
      <c r="C10" s="24">
        <f>[7]Mode_h_t_b0!C3</f>
        <v>235.72073542230601</v>
      </c>
      <c r="D10" s="24">
        <f>[7]Mode_h_t_b0!D3</f>
        <v>403.23665962917897</v>
      </c>
      <c r="E10" s="24">
        <f>[7]Mode_h_t_b0!E3</f>
        <v>25.876000000000001</v>
      </c>
      <c r="F10" s="65">
        <f>[7]Mode_h_t_b0!F3</f>
        <v>12.346</v>
      </c>
      <c r="G10" s="65">
        <f>[7]Mode_h_t_b0!G3</f>
        <v>2.91</v>
      </c>
      <c r="H10" s="68">
        <f>[7]Mode_h_t_b0!H3</f>
        <v>1E-3</v>
      </c>
      <c r="I10" s="68">
        <f>[7]Mode_h_t_b0!I3</f>
        <v>1E-3</v>
      </c>
      <c r="J10" s="65" t="str">
        <f>[7]Mode_h_t_b0!J3</f>
        <v>p&lt;0.01</v>
      </c>
      <c r="K10" s="55">
        <f>B10-C10</f>
        <v>83.758264577693978</v>
      </c>
      <c r="M10" s="22" t="str">
        <f>A4</f>
        <v>MWH</v>
      </c>
      <c r="N10" s="23">
        <f>[8]Mode_h_f0_b0!B3</f>
        <v>90.501000000000005</v>
      </c>
      <c r="O10" s="24">
        <f>[8]Mode_h_f0_b0!C3</f>
        <v>86.482542607305106</v>
      </c>
      <c r="P10" s="24">
        <f>[8]Mode_h_f0_b0!D3</f>
        <v>94.518498929950795</v>
      </c>
      <c r="Q10" s="24">
        <f>[8]Mode_h_f0_b0!E3</f>
        <v>1.78</v>
      </c>
      <c r="R10" s="65">
        <f>[8]Mode_h_f0_b0!F3</f>
        <v>50.837000000000003</v>
      </c>
      <c r="S10" s="65">
        <f>[8]Mode_h_f0_b0!G3</f>
        <v>9.14</v>
      </c>
      <c r="T10" s="68">
        <f>[8]Mode_h_f0_b0!H3</f>
        <v>1.6E-12</v>
      </c>
      <c r="U10" s="68">
        <f>[8]Mode_h_f0_b0!I3</f>
        <v>3.8E-12</v>
      </c>
      <c r="V10" s="65" t="str">
        <f>[8]Mode_h_f0_b0!J3</f>
        <v>p&lt;0.0001</v>
      </c>
      <c r="W10" s="55">
        <f>N10-O10</f>
        <v>4.0184573926948985</v>
      </c>
      <c r="Y10" s="45"/>
      <c r="Z10" s="44"/>
      <c r="AA10" s="44"/>
      <c r="AB10" s="44"/>
    </row>
    <row r="11" spans="1:52" s="43" customFormat="1" x14ac:dyDescent="0.3">
      <c r="A11" s="22" t="str">
        <f>A5</f>
        <v>MYN</v>
      </c>
      <c r="B11" s="22">
        <f>[7]Mode_h_t_b0!B4</f>
        <v>317.40499999999997</v>
      </c>
      <c r="C11" s="24">
        <f>[7]Mode_h_t_b0!C4</f>
        <v>233.659083111423</v>
      </c>
      <c r="D11" s="24">
        <f>[7]Mode_h_t_b0!D4</f>
        <v>401.15074708940699</v>
      </c>
      <c r="E11" s="24">
        <f>[7]Mode_h_t_b0!E4</f>
        <v>25.879000000000001</v>
      </c>
      <c r="F11" s="65">
        <f>[7]Mode_h_t_b0!F4</f>
        <v>12.265000000000001</v>
      </c>
      <c r="G11" s="65">
        <f>[7]Mode_h_t_b0!G4</f>
        <v>2.91</v>
      </c>
      <c r="H11" s="68">
        <f>[7]Mode_h_t_b0!H4</f>
        <v>1E-3</v>
      </c>
      <c r="I11" s="68">
        <f>[7]Mode_h_t_b0!I4</f>
        <v>1E-3</v>
      </c>
      <c r="J11" s="65" t="str">
        <f>[7]Mode_h_t_b0!J4</f>
        <v>p&lt;0.01</v>
      </c>
      <c r="K11" s="55">
        <f>B11-C11</f>
        <v>83.745916888576971</v>
      </c>
      <c r="M11" s="22" t="str">
        <f>A5</f>
        <v>MYN</v>
      </c>
      <c r="N11" s="23">
        <f>[8]Mode_h_f0_b0!B4</f>
        <v>91.813000000000002</v>
      </c>
      <c r="O11" s="24">
        <f>[8]Mode_h_f0_b0!C4</f>
        <v>87.796729947601094</v>
      </c>
      <c r="P11" s="24">
        <f>[8]Mode_h_f0_b0!D4</f>
        <v>95.829644685119007</v>
      </c>
      <c r="Q11" s="24">
        <f>[8]Mode_h_f0_b0!E4</f>
        <v>1.7789999999999999</v>
      </c>
      <c r="R11" s="65">
        <f>[8]Mode_h_f0_b0!F4</f>
        <v>51.621000000000002</v>
      </c>
      <c r="S11" s="65">
        <f>[8]Mode_h_f0_b0!G4</f>
        <v>9.1</v>
      </c>
      <c r="T11" s="68">
        <f>[8]Mode_h_f0_b0!H4</f>
        <v>1.5000000000000001E-12</v>
      </c>
      <c r="U11" s="68">
        <f>[8]Mode_h_f0_b0!I4</f>
        <v>3.7E-12</v>
      </c>
      <c r="V11" s="65" t="str">
        <f>[8]Mode_h_f0_b0!J4</f>
        <v>p&lt;0.0001</v>
      </c>
      <c r="W11" s="55">
        <f>N11-O11</f>
        <v>4.0162700523989088</v>
      </c>
      <c r="Y11" s="46"/>
    </row>
    <row r="12" spans="1:52" s="43" customFormat="1" x14ac:dyDescent="0.3">
      <c r="A12" s="22" t="str">
        <f>A6</f>
        <v>MDQ</v>
      </c>
      <c r="B12" s="25">
        <f>[7]Mode_h_t_b0!B5</f>
        <v>303.10500000000002</v>
      </c>
      <c r="C12" s="24">
        <f>[7]Mode_h_t_b0!C5</f>
        <v>219.481056175487</v>
      </c>
      <c r="D12" s="24">
        <f>[7]Mode_h_t_b0!D5</f>
        <v>386.72833993387201</v>
      </c>
      <c r="E12" s="24">
        <f>[7]Mode_h_t_b0!E5</f>
        <v>25.907</v>
      </c>
      <c r="F12" s="65">
        <f>[7]Mode_h_t_b0!F5</f>
        <v>11.7</v>
      </c>
      <c r="G12" s="65">
        <f>[7]Mode_h_t_b0!G5</f>
        <v>2.93</v>
      </c>
      <c r="H12" s="68">
        <f>[7]Mode_h_t_b0!H5</f>
        <v>2E-3</v>
      </c>
      <c r="I12" s="68">
        <f>[7]Mode_h_t_b0!I5</f>
        <v>2E-3</v>
      </c>
      <c r="J12" s="65" t="str">
        <f>[7]Mode_h_t_b0!J5</f>
        <v>p&lt;0.01</v>
      </c>
      <c r="K12" s="55">
        <f>B12-C12</f>
        <v>83.62394382451302</v>
      </c>
      <c r="M12" s="22" t="str">
        <f>A6</f>
        <v>MDQ</v>
      </c>
      <c r="N12" s="26">
        <f>[8]Mode_h_f0_b0!B5</f>
        <v>94.606999999999999</v>
      </c>
      <c r="O12" s="24">
        <f>[8]Mode_h_f0_b0!C5</f>
        <v>90.593224015084004</v>
      </c>
      <c r="P12" s="24">
        <f>[8]Mode_h_f0_b0!D5</f>
        <v>98.620264099471996</v>
      </c>
      <c r="Q12" s="24">
        <f>[8]Mode_h_f0_b0!E5</f>
        <v>1.776</v>
      </c>
      <c r="R12" s="65">
        <f>[8]Mode_h_f0_b0!F5</f>
        <v>53.283999999999999</v>
      </c>
      <c r="S12" s="65">
        <f>[8]Mode_h_f0_b0!G5</f>
        <v>9.0399999999999991</v>
      </c>
      <c r="T12" s="68">
        <f>[8]Mode_h_f0_b0!H5</f>
        <v>1.2999999999999999E-12</v>
      </c>
      <c r="U12" s="68">
        <f>[8]Mode_h_f0_b0!I5</f>
        <v>3.3000000000000001E-12</v>
      </c>
      <c r="V12" s="65" t="str">
        <f>[8]Mode_h_f0_b0!J5</f>
        <v>p&lt;0.0001</v>
      </c>
      <c r="W12" s="55">
        <f>N12-O12</f>
        <v>4.0137759849159949</v>
      </c>
      <c r="Y12" s="46"/>
    </row>
    <row r="13" spans="1:52" s="43" customFormat="1" x14ac:dyDescent="0.3">
      <c r="A13" s="31"/>
      <c r="B13" s="31"/>
      <c r="C13" s="31"/>
      <c r="D13" s="31"/>
      <c r="E13" s="31"/>
      <c r="F13" s="37"/>
      <c r="G13" s="37"/>
      <c r="H13" s="37"/>
      <c r="I13" s="37"/>
      <c r="J13" s="58"/>
      <c r="K13" s="31"/>
      <c r="Y13" s="46"/>
    </row>
    <row r="14" spans="1:52" x14ac:dyDescent="0.3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58"/>
      <c r="Q14" s="31"/>
      <c r="R14" s="37"/>
      <c r="S14" s="37"/>
      <c r="T14" s="31"/>
      <c r="U14" s="31"/>
      <c r="V14" s="31"/>
      <c r="W14" s="31"/>
    </row>
    <row r="15" spans="1:52" x14ac:dyDescent="0.3">
      <c r="J15" s="40"/>
      <c r="L15" s="31"/>
      <c r="M15" s="31"/>
      <c r="N15" s="31"/>
      <c r="O15" s="31"/>
      <c r="P15" s="58"/>
      <c r="Q15" s="31"/>
      <c r="R15" s="37"/>
      <c r="S15" s="37"/>
      <c r="T15" s="31"/>
      <c r="U15" s="31"/>
      <c r="V15" s="31"/>
      <c r="W15" s="31"/>
    </row>
    <row r="16" spans="1:52" ht="33.6" customHeight="1" thickBot="1" x14ac:dyDescent="0.35">
      <c r="A16" s="72" t="str">
        <f>A3</f>
        <v>MDC</v>
      </c>
      <c r="B16" s="73" t="str">
        <f>B$2</f>
        <v>estimate</v>
      </c>
      <c r="C16" s="73" t="str">
        <f t="shared" ref="C16:J16" si="0">C$2</f>
        <v>2.5% CI</v>
      </c>
      <c r="D16" s="73" t="str">
        <f t="shared" si="0"/>
        <v>97.5% CI</v>
      </c>
      <c r="E16" s="73" t="str">
        <f t="shared" si="0"/>
        <v>std.error</v>
      </c>
      <c r="F16" s="73" t="str">
        <f t="shared" si="0"/>
        <v>z.value</v>
      </c>
      <c r="G16" s="73" t="str">
        <f t="shared" si="0"/>
        <v>df</v>
      </c>
      <c r="H16" s="73" t="str">
        <f t="shared" si="0"/>
        <v>p.value</v>
      </c>
      <c r="I16" s="73" t="str">
        <f t="shared" si="0"/>
        <v>p.adj (BH)</v>
      </c>
      <c r="J16" s="73" t="str">
        <f t="shared" si="0"/>
        <v>signif.</v>
      </c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AB16" s="31"/>
    </row>
    <row r="17" spans="1:28" ht="33.6" customHeight="1" thickTop="1" thickBot="1" x14ac:dyDescent="0.35">
      <c r="A17" s="13" t="s">
        <v>28</v>
      </c>
      <c r="B17" s="12">
        <f>N3</f>
        <v>84.262</v>
      </c>
      <c r="C17" s="12">
        <f t="shared" ref="C17:J17" si="1">O3</f>
        <v>80.634898090073094</v>
      </c>
      <c r="D17" s="12">
        <f t="shared" si="1"/>
        <v>87.889521622177298</v>
      </c>
      <c r="E17" s="13">
        <f t="shared" si="1"/>
        <v>1.657</v>
      </c>
      <c r="F17" s="13">
        <f t="shared" si="1"/>
        <v>50.838000000000001</v>
      </c>
      <c r="G17" s="13">
        <f t="shared" si="1"/>
        <v>11.54</v>
      </c>
      <c r="H17" s="74">
        <f t="shared" si="1"/>
        <v>6.1999999999999998E-15</v>
      </c>
      <c r="I17" s="74">
        <f t="shared" si="1"/>
        <v>2.6E-14</v>
      </c>
      <c r="J17" s="70" t="str">
        <f t="shared" si="1"/>
        <v>p&lt;0.0001</v>
      </c>
      <c r="L17" s="76"/>
      <c r="M17" s="76"/>
      <c r="N17" s="31"/>
      <c r="O17" s="31"/>
      <c r="P17" s="31"/>
      <c r="Q17" s="31"/>
      <c r="R17" s="31"/>
      <c r="S17" s="31"/>
      <c r="T17" s="31"/>
      <c r="U17" s="31"/>
      <c r="V17" s="31"/>
      <c r="W17" s="31"/>
      <c r="AB17" s="31"/>
    </row>
    <row r="18" spans="1:28" ht="33.6" customHeight="1" thickBot="1" x14ac:dyDescent="0.35">
      <c r="A18" s="15" t="s">
        <v>29</v>
      </c>
      <c r="B18" s="15">
        <f>N9</f>
        <v>90.093999999999994</v>
      </c>
      <c r="C18" s="15">
        <f t="shared" ref="C18:J18" si="2">O9</f>
        <v>86.076363660855506</v>
      </c>
      <c r="D18" s="15">
        <f t="shared" si="2"/>
        <v>94.112041878367805</v>
      </c>
      <c r="E18" s="11">
        <f t="shared" si="2"/>
        <v>1.78</v>
      </c>
      <c r="F18" s="11">
        <f t="shared" si="2"/>
        <v>50.613</v>
      </c>
      <c r="G18" s="11">
        <f t="shared" si="2"/>
        <v>9.1300000000000008</v>
      </c>
      <c r="H18" s="74">
        <f t="shared" si="2"/>
        <v>1.7E-12</v>
      </c>
      <c r="I18" s="74">
        <f t="shared" si="2"/>
        <v>3.9999999999999999E-12</v>
      </c>
      <c r="J18" s="70" t="str">
        <f t="shared" si="2"/>
        <v>p&lt;0.0001</v>
      </c>
      <c r="L18" s="76"/>
      <c r="M18" s="76"/>
      <c r="N18" s="31"/>
      <c r="O18" s="31"/>
      <c r="P18" s="31"/>
      <c r="Q18" s="31"/>
      <c r="R18" s="31"/>
      <c r="S18" s="31"/>
      <c r="T18" s="31"/>
      <c r="U18" s="31"/>
      <c r="V18" s="31"/>
      <c r="W18" s="31"/>
      <c r="AB18" s="31"/>
    </row>
    <row r="19" spans="1:28" ht="33.6" customHeight="1" thickBot="1" x14ac:dyDescent="0.35">
      <c r="A19" s="18" t="s">
        <v>30</v>
      </c>
      <c r="B19" s="18">
        <f>B3</f>
        <v>95.850999999999999</v>
      </c>
      <c r="C19" s="18">
        <f t="shared" ref="C19:J19" si="3">C3</f>
        <v>82.054902376571803</v>
      </c>
      <c r="D19" s="18">
        <f t="shared" si="3"/>
        <v>109.647667409438</v>
      </c>
      <c r="E19" s="12">
        <f t="shared" si="3"/>
        <v>6.2140000000000004</v>
      </c>
      <c r="F19" s="13">
        <f t="shared" si="3"/>
        <v>15.423999999999999</v>
      </c>
      <c r="G19" s="13">
        <f t="shared" si="3"/>
        <v>10.28</v>
      </c>
      <c r="H19" s="74">
        <f t="shared" si="3"/>
        <v>1.9000000000000001E-8</v>
      </c>
      <c r="I19" s="74">
        <f t="shared" si="3"/>
        <v>3.2999999999999998E-8</v>
      </c>
      <c r="J19" s="70" t="str">
        <f t="shared" si="3"/>
        <v>p&lt;0.0001</v>
      </c>
      <c r="L19" s="76"/>
      <c r="M19" s="76"/>
      <c r="N19" s="31"/>
      <c r="O19" s="31"/>
      <c r="P19" s="31"/>
      <c r="Q19" s="31"/>
      <c r="R19" s="31"/>
      <c r="S19" s="31"/>
      <c r="T19" s="31"/>
      <c r="U19" s="31"/>
      <c r="V19" s="31"/>
      <c r="W19" s="31"/>
      <c r="AB19" s="31"/>
    </row>
    <row r="20" spans="1:28" ht="33.6" customHeight="1" x14ac:dyDescent="0.3">
      <c r="A20" s="20" t="s">
        <v>31</v>
      </c>
      <c r="B20" s="20">
        <f>B9</f>
        <v>319.858</v>
      </c>
      <c r="C20" s="20">
        <f t="shared" ref="C20:J20" si="4">C9</f>
        <v>236.09814819725</v>
      </c>
      <c r="D20" s="20">
        <f t="shared" si="4"/>
        <v>403.61732535260597</v>
      </c>
      <c r="E20" s="16">
        <f t="shared" si="4"/>
        <v>25.876000000000001</v>
      </c>
      <c r="F20" s="17">
        <f t="shared" si="4"/>
        <v>12.361000000000001</v>
      </c>
      <c r="G20" s="17">
        <f t="shared" si="4"/>
        <v>2.91</v>
      </c>
      <c r="H20" s="75">
        <f t="shared" si="4"/>
        <v>1E-3</v>
      </c>
      <c r="I20" s="69">
        <f t="shared" si="4"/>
        <v>1E-3</v>
      </c>
      <c r="J20" s="71" t="str">
        <f t="shared" si="4"/>
        <v>p&lt;0.01</v>
      </c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AB20" s="31"/>
    </row>
    <row r="21" spans="1:28" x14ac:dyDescent="0.3"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AB21" s="31"/>
    </row>
    <row r="22" spans="1:28" ht="33.6" customHeight="1" thickBot="1" x14ac:dyDescent="0.35">
      <c r="A22" s="72" t="str">
        <f>A4</f>
        <v>MWH</v>
      </c>
      <c r="B22" s="73" t="str">
        <f>B$2</f>
        <v>estimate</v>
      </c>
      <c r="C22" s="73" t="str">
        <f t="shared" ref="C22:J22" si="5">C$2</f>
        <v>2.5% CI</v>
      </c>
      <c r="D22" s="73" t="str">
        <f t="shared" si="5"/>
        <v>97.5% CI</v>
      </c>
      <c r="E22" s="73" t="str">
        <f t="shared" si="5"/>
        <v>std.error</v>
      </c>
      <c r="F22" s="73" t="str">
        <f t="shared" si="5"/>
        <v>z.value</v>
      </c>
      <c r="G22" s="73" t="str">
        <f t="shared" si="5"/>
        <v>df</v>
      </c>
      <c r="H22" s="73" t="str">
        <f t="shared" si="5"/>
        <v>p.value</v>
      </c>
      <c r="I22" s="73" t="str">
        <f t="shared" si="5"/>
        <v>p.adj (BH)</v>
      </c>
      <c r="J22" s="73" t="str">
        <f t="shared" si="5"/>
        <v>signif.</v>
      </c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AB22" s="31"/>
    </row>
    <row r="23" spans="1:28" ht="33.6" customHeight="1" thickTop="1" thickBot="1" x14ac:dyDescent="0.35">
      <c r="A23" s="13" t="s">
        <v>28</v>
      </c>
      <c r="B23" s="12">
        <f>N4</f>
        <v>84.387</v>
      </c>
      <c r="C23" s="12">
        <f t="shared" ref="C23:J23" si="6">O4</f>
        <v>80.759157436588893</v>
      </c>
      <c r="D23" s="12">
        <f t="shared" si="6"/>
        <v>88.013981670640902</v>
      </c>
      <c r="E23" s="13">
        <f t="shared" si="6"/>
        <v>1.6579999999999999</v>
      </c>
      <c r="F23" s="13">
        <f t="shared" si="6"/>
        <v>50.911000000000001</v>
      </c>
      <c r="G23" s="13">
        <f t="shared" si="6"/>
        <v>11.54</v>
      </c>
      <c r="H23" s="74">
        <f t="shared" si="6"/>
        <v>5.9999999999999997E-15</v>
      </c>
      <c r="I23" s="74">
        <f t="shared" si="6"/>
        <v>2.6E-14</v>
      </c>
      <c r="J23" s="70" t="str">
        <f t="shared" si="6"/>
        <v>p&lt;0.0001</v>
      </c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AB23" s="31"/>
    </row>
    <row r="24" spans="1:28" ht="33.6" customHeight="1" thickBot="1" x14ac:dyDescent="0.35">
      <c r="A24" s="15" t="s">
        <v>29</v>
      </c>
      <c r="B24" s="15">
        <f>N10</f>
        <v>90.501000000000005</v>
      </c>
      <c r="C24" s="15">
        <f t="shared" ref="C24:J24" si="7">O10</f>
        <v>86.482542607305106</v>
      </c>
      <c r="D24" s="15">
        <f t="shared" si="7"/>
        <v>94.518498929950795</v>
      </c>
      <c r="E24" s="11">
        <f t="shared" si="7"/>
        <v>1.78</v>
      </c>
      <c r="F24" s="11">
        <f t="shared" si="7"/>
        <v>50.837000000000003</v>
      </c>
      <c r="G24" s="11">
        <f t="shared" si="7"/>
        <v>9.14</v>
      </c>
      <c r="H24" s="74">
        <f t="shared" si="7"/>
        <v>1.6E-12</v>
      </c>
      <c r="I24" s="74">
        <f t="shared" si="7"/>
        <v>3.8E-12</v>
      </c>
      <c r="J24" s="70" t="str">
        <f t="shared" si="7"/>
        <v>p&lt;0.0001</v>
      </c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AB24" s="31"/>
    </row>
    <row r="25" spans="1:28" ht="33.6" customHeight="1" thickBot="1" x14ac:dyDescent="0.35">
      <c r="A25" s="18" t="s">
        <v>30</v>
      </c>
      <c r="B25" s="18">
        <f>B4</f>
        <v>96.259</v>
      </c>
      <c r="C25" s="18">
        <f t="shared" ref="C25:J25" si="8">C4</f>
        <v>82.462619464787593</v>
      </c>
      <c r="D25" s="18">
        <f t="shared" si="8"/>
        <v>110.05578359734</v>
      </c>
      <c r="E25" s="12">
        <f t="shared" si="8"/>
        <v>6.2149999999999999</v>
      </c>
      <c r="F25" s="13">
        <f t="shared" si="8"/>
        <v>15.489000000000001</v>
      </c>
      <c r="G25" s="13">
        <f t="shared" si="8"/>
        <v>10.28</v>
      </c>
      <c r="H25" s="74">
        <f t="shared" si="8"/>
        <v>1.9000000000000001E-8</v>
      </c>
      <c r="I25" s="74">
        <f t="shared" si="8"/>
        <v>3.2999999999999998E-8</v>
      </c>
      <c r="J25" s="70" t="str">
        <f t="shared" si="8"/>
        <v>p&lt;0.0001</v>
      </c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AB25" s="31"/>
    </row>
    <row r="26" spans="1:28" ht="33.6" customHeight="1" x14ac:dyDescent="0.3">
      <c r="A26" s="20" t="s">
        <v>31</v>
      </c>
      <c r="B26" s="20">
        <f>B10</f>
        <v>319.47899999999998</v>
      </c>
      <c r="C26" s="20">
        <f t="shared" ref="C26:J26" si="9">C10</f>
        <v>235.72073542230601</v>
      </c>
      <c r="D26" s="20">
        <f t="shared" si="9"/>
        <v>403.23665962917897</v>
      </c>
      <c r="E26" s="16">
        <f t="shared" si="9"/>
        <v>25.876000000000001</v>
      </c>
      <c r="F26" s="17">
        <f t="shared" si="9"/>
        <v>12.346</v>
      </c>
      <c r="G26" s="17">
        <f t="shared" si="9"/>
        <v>2.91</v>
      </c>
      <c r="H26" s="69">
        <f t="shared" si="9"/>
        <v>1E-3</v>
      </c>
      <c r="I26" s="69">
        <f t="shared" si="9"/>
        <v>1E-3</v>
      </c>
      <c r="J26" s="71" t="str">
        <f t="shared" si="9"/>
        <v>p&lt;0.01</v>
      </c>
      <c r="N26" s="33"/>
      <c r="P26" s="61"/>
      <c r="V26" s="31"/>
      <c r="W26" s="31"/>
    </row>
    <row r="27" spans="1:28" x14ac:dyDescent="0.3">
      <c r="N27" s="33"/>
      <c r="P27" s="61"/>
      <c r="V27" s="31"/>
      <c r="W27" s="31"/>
    </row>
    <row r="28" spans="1:28" ht="33.6" customHeight="1" thickBot="1" x14ac:dyDescent="0.35">
      <c r="A28" s="72" t="str">
        <f>A5</f>
        <v>MYN</v>
      </c>
      <c r="B28" s="73" t="str">
        <f>B$2</f>
        <v>estimate</v>
      </c>
      <c r="C28" s="73" t="str">
        <f t="shared" ref="C28:J28" si="10">C$2</f>
        <v>2.5% CI</v>
      </c>
      <c r="D28" s="73" t="str">
        <f t="shared" si="10"/>
        <v>97.5% CI</v>
      </c>
      <c r="E28" s="73" t="str">
        <f t="shared" si="10"/>
        <v>std.error</v>
      </c>
      <c r="F28" s="73" t="str">
        <f t="shared" si="10"/>
        <v>z.value</v>
      </c>
      <c r="G28" s="73" t="str">
        <f t="shared" si="10"/>
        <v>df</v>
      </c>
      <c r="H28" s="73" t="str">
        <f t="shared" si="10"/>
        <v>p.value</v>
      </c>
      <c r="I28" s="73" t="str">
        <f t="shared" si="10"/>
        <v>p.adj (BH)</v>
      </c>
      <c r="J28" s="73" t="str">
        <f t="shared" si="10"/>
        <v>signif.</v>
      </c>
    </row>
    <row r="29" spans="1:28" ht="33.6" customHeight="1" thickTop="1" thickBot="1" x14ac:dyDescent="0.35">
      <c r="A29" s="13" t="s">
        <v>28</v>
      </c>
      <c r="B29" s="12">
        <f>N5</f>
        <v>85.884</v>
      </c>
      <c r="C29" s="12">
        <f t="shared" ref="C29:J29" si="11">O5</f>
        <v>82.257315012199697</v>
      </c>
      <c r="D29" s="12">
        <f t="shared" si="11"/>
        <v>89.509953450877504</v>
      </c>
      <c r="E29" s="13">
        <f t="shared" si="11"/>
        <v>1.657</v>
      </c>
      <c r="F29" s="13">
        <f t="shared" si="11"/>
        <v>51.843000000000004</v>
      </c>
      <c r="G29" s="13">
        <f t="shared" si="11"/>
        <v>11.52</v>
      </c>
      <c r="H29" s="74">
        <f t="shared" si="11"/>
        <v>5.2000000000000001E-15</v>
      </c>
      <c r="I29" s="74">
        <f t="shared" si="11"/>
        <v>2.3999999999999999E-14</v>
      </c>
      <c r="J29" s="70" t="str">
        <f t="shared" si="11"/>
        <v>p&lt;0.0001</v>
      </c>
    </row>
    <row r="30" spans="1:28" ht="33.6" customHeight="1" thickBot="1" x14ac:dyDescent="0.35">
      <c r="A30" s="15" t="s">
        <v>29</v>
      </c>
      <c r="B30" s="15">
        <f>N11</f>
        <v>91.813000000000002</v>
      </c>
      <c r="C30" s="15">
        <f t="shared" ref="C30:J30" si="12">O11</f>
        <v>87.796729947601094</v>
      </c>
      <c r="D30" s="15">
        <f t="shared" si="12"/>
        <v>95.829644685119007</v>
      </c>
      <c r="E30" s="11">
        <f t="shared" si="12"/>
        <v>1.7789999999999999</v>
      </c>
      <c r="F30" s="11">
        <f t="shared" si="12"/>
        <v>51.621000000000002</v>
      </c>
      <c r="G30" s="11">
        <f t="shared" si="12"/>
        <v>9.1</v>
      </c>
      <c r="H30" s="74">
        <f t="shared" si="12"/>
        <v>1.5000000000000001E-12</v>
      </c>
      <c r="I30" s="74">
        <f t="shared" si="12"/>
        <v>3.7E-12</v>
      </c>
      <c r="J30" s="70" t="str">
        <f t="shared" si="12"/>
        <v>p&lt;0.0001</v>
      </c>
    </row>
    <row r="31" spans="1:28" ht="33.6" customHeight="1" thickBot="1" x14ac:dyDescent="0.35">
      <c r="A31" s="18" t="s">
        <v>30</v>
      </c>
      <c r="B31" s="18">
        <f>B5</f>
        <v>93.647000000000006</v>
      </c>
      <c r="C31" s="18">
        <f t="shared" ref="C31:J31" si="13">C5</f>
        <v>79.845316332113697</v>
      </c>
      <c r="D31" s="18">
        <f t="shared" si="13"/>
        <v>107.44859873225001</v>
      </c>
      <c r="E31" s="12">
        <f t="shared" si="13"/>
        <v>6.2190000000000003</v>
      </c>
      <c r="F31" s="13">
        <f t="shared" si="13"/>
        <v>15.057</v>
      </c>
      <c r="G31" s="13">
        <f t="shared" si="13"/>
        <v>10.31</v>
      </c>
      <c r="H31" s="74">
        <f t="shared" si="13"/>
        <v>2.4E-8</v>
      </c>
      <c r="I31" s="74">
        <f t="shared" si="13"/>
        <v>3.8000000000000003E-8</v>
      </c>
      <c r="J31" s="70" t="str">
        <f t="shared" si="13"/>
        <v>p&lt;0.0001</v>
      </c>
    </row>
    <row r="32" spans="1:28" ht="33.6" customHeight="1" x14ac:dyDescent="0.3">
      <c r="A32" s="20" t="s">
        <v>31</v>
      </c>
      <c r="B32" s="20">
        <f>B6</f>
        <v>75.209000000000003</v>
      </c>
      <c r="C32" s="20">
        <f t="shared" ref="C32:J32" si="14">C6</f>
        <v>61.349419936619697</v>
      </c>
      <c r="D32" s="20">
        <f t="shared" si="14"/>
        <v>89.068730796910799</v>
      </c>
      <c r="E32" s="16">
        <f t="shared" si="14"/>
        <v>6.2729999999999997</v>
      </c>
      <c r="F32" s="17">
        <f t="shared" si="14"/>
        <v>11.99</v>
      </c>
      <c r="G32" s="17">
        <f t="shared" si="14"/>
        <v>10.66</v>
      </c>
      <c r="H32" s="77">
        <f t="shared" si="14"/>
        <v>1.6E-7</v>
      </c>
      <c r="I32" s="77">
        <f t="shared" si="14"/>
        <v>2.4999999999999999E-7</v>
      </c>
      <c r="J32" s="71" t="str">
        <f t="shared" si="14"/>
        <v>p&lt;0.0001</v>
      </c>
    </row>
    <row r="34" spans="1:10" ht="33.6" customHeight="1" thickBot="1" x14ac:dyDescent="0.35">
      <c r="A34" s="72" t="str">
        <f>A11</f>
        <v>MYN</v>
      </c>
      <c r="B34" s="73" t="str">
        <f>B$2</f>
        <v>estimate</v>
      </c>
      <c r="C34" s="73" t="str">
        <f t="shared" ref="C34:J34" si="15">C$2</f>
        <v>2.5% CI</v>
      </c>
      <c r="D34" s="73" t="str">
        <f t="shared" si="15"/>
        <v>97.5% CI</v>
      </c>
      <c r="E34" s="73" t="str">
        <f t="shared" si="15"/>
        <v>std.error</v>
      </c>
      <c r="F34" s="73" t="str">
        <f t="shared" si="15"/>
        <v>z.value</v>
      </c>
      <c r="G34" s="73" t="str">
        <f t="shared" si="15"/>
        <v>df</v>
      </c>
      <c r="H34" s="73" t="str">
        <f t="shared" si="15"/>
        <v>p.value</v>
      </c>
      <c r="I34" s="73" t="str">
        <f t="shared" si="15"/>
        <v>p.adj (BH)</v>
      </c>
      <c r="J34" s="73" t="str">
        <f t="shared" si="15"/>
        <v>signif.</v>
      </c>
    </row>
    <row r="35" spans="1:10" ht="33.6" customHeight="1" thickTop="1" thickBot="1" x14ac:dyDescent="0.35">
      <c r="A35" s="13" t="s">
        <v>28</v>
      </c>
      <c r="B35" s="12">
        <f>N6</f>
        <v>86.745000000000005</v>
      </c>
      <c r="C35" s="12">
        <f t="shared" ref="C35:J35" si="16">O6</f>
        <v>83.120559517265207</v>
      </c>
      <c r="D35" s="12">
        <f t="shared" si="16"/>
        <v>90.369299039297601</v>
      </c>
      <c r="E35" s="13">
        <f t="shared" si="16"/>
        <v>1.655</v>
      </c>
      <c r="F35" s="13">
        <f t="shared" si="16"/>
        <v>52.414000000000001</v>
      </c>
      <c r="G35" s="13">
        <f t="shared" si="16"/>
        <v>11.47</v>
      </c>
      <c r="H35" s="74">
        <f t="shared" si="16"/>
        <v>5.1E-15</v>
      </c>
      <c r="I35" s="74">
        <f t="shared" si="16"/>
        <v>2.3999999999999999E-14</v>
      </c>
      <c r="J35" s="70" t="str">
        <f t="shared" si="16"/>
        <v>p&lt;0.0001</v>
      </c>
    </row>
    <row r="36" spans="1:10" ht="33.6" customHeight="1" thickBot="1" x14ac:dyDescent="0.35">
      <c r="A36" s="15" t="s">
        <v>29</v>
      </c>
      <c r="B36" s="15">
        <f>N12</f>
        <v>94.606999999999999</v>
      </c>
      <c r="C36" s="15">
        <f t="shared" ref="C36:J36" si="17">O12</f>
        <v>90.593224015084004</v>
      </c>
      <c r="D36" s="15">
        <f t="shared" si="17"/>
        <v>98.620264099471996</v>
      </c>
      <c r="E36" s="11">
        <f t="shared" si="17"/>
        <v>1.776</v>
      </c>
      <c r="F36" s="11">
        <f t="shared" si="17"/>
        <v>53.283999999999999</v>
      </c>
      <c r="G36" s="11">
        <f t="shared" si="17"/>
        <v>9.0399999999999991</v>
      </c>
      <c r="H36" s="74">
        <f t="shared" si="17"/>
        <v>1.2999999999999999E-12</v>
      </c>
      <c r="I36" s="74">
        <f t="shared" si="17"/>
        <v>3.3000000000000001E-12</v>
      </c>
      <c r="J36" s="70" t="str">
        <f t="shared" si="17"/>
        <v>p&lt;0.0001</v>
      </c>
    </row>
    <row r="37" spans="1:10" ht="33.6" customHeight="1" thickBot="1" x14ac:dyDescent="0.35">
      <c r="A37" s="18" t="s">
        <v>30</v>
      </c>
      <c r="B37" s="18">
        <f>B6</f>
        <v>75.209000000000003</v>
      </c>
      <c r="C37" s="18">
        <f t="shared" ref="C37:J37" si="18">C6</f>
        <v>61.349419936619697</v>
      </c>
      <c r="D37" s="18">
        <f t="shared" si="18"/>
        <v>89.068730796910799</v>
      </c>
      <c r="E37" s="12">
        <f t="shared" si="18"/>
        <v>6.2729999999999997</v>
      </c>
      <c r="F37" s="13">
        <f t="shared" si="18"/>
        <v>11.99</v>
      </c>
      <c r="G37" s="13">
        <f t="shared" si="18"/>
        <v>10.66</v>
      </c>
      <c r="H37" s="74">
        <f t="shared" si="18"/>
        <v>1.6E-7</v>
      </c>
      <c r="I37" s="74">
        <f t="shared" si="18"/>
        <v>2.4999999999999999E-7</v>
      </c>
      <c r="J37" s="70" t="str">
        <f t="shared" si="18"/>
        <v>p&lt;0.0001</v>
      </c>
    </row>
    <row r="38" spans="1:10" ht="33.6" customHeight="1" x14ac:dyDescent="0.3">
      <c r="A38" s="20" t="s">
        <v>31</v>
      </c>
      <c r="B38" s="20">
        <f>B12</f>
        <v>303.10500000000002</v>
      </c>
      <c r="C38" s="20">
        <f t="shared" ref="C38:J38" si="19">C12</f>
        <v>219.481056175487</v>
      </c>
      <c r="D38" s="20">
        <f t="shared" si="19"/>
        <v>386.72833993387201</v>
      </c>
      <c r="E38" s="16">
        <f t="shared" si="19"/>
        <v>25.907</v>
      </c>
      <c r="F38" s="17">
        <f t="shared" si="19"/>
        <v>11.7</v>
      </c>
      <c r="G38" s="17">
        <f t="shared" si="19"/>
        <v>2.93</v>
      </c>
      <c r="H38" s="69">
        <f t="shared" si="19"/>
        <v>2E-3</v>
      </c>
      <c r="I38" s="69">
        <f t="shared" si="19"/>
        <v>2E-3</v>
      </c>
      <c r="J38" s="71" t="str">
        <f t="shared" si="19"/>
        <v>p&lt;0.01</v>
      </c>
    </row>
    <row r="39" spans="1:10" x14ac:dyDescent="0.3">
      <c r="D39" s="41"/>
    </row>
    <row r="40" spans="1:10" x14ac:dyDescent="0.3">
      <c r="D40" s="41"/>
    </row>
    <row r="41" spans="1:10" x14ac:dyDescent="0.3">
      <c r="D41" s="41"/>
    </row>
    <row r="42" spans="1:10" x14ac:dyDescent="0.3">
      <c r="D42" s="41"/>
    </row>
    <row r="43" spans="1:10" x14ac:dyDescent="0.3">
      <c r="D43" s="41"/>
    </row>
    <row r="44" spans="1:10" x14ac:dyDescent="0.3">
      <c r="D44" s="33"/>
      <c r="E44" s="33"/>
    </row>
    <row r="45" spans="1:10" x14ac:dyDescent="0.3">
      <c r="D45" s="33"/>
      <c r="E45" s="33"/>
    </row>
  </sheetData>
  <phoneticPr fontId="14" type="noConversion"/>
  <conditionalFormatting sqref="W9:W12 W3:W6">
    <cfRule type="cellIs" dxfId="111" priority="56" operator="lessThan">
      <formula>0.05</formula>
    </cfRule>
  </conditionalFormatting>
  <conditionalFormatting sqref="H17:I20">
    <cfRule type="cellIs" dxfId="110" priority="33" stopIfTrue="1" operator="lessThan">
      <formula>0.0001</formula>
    </cfRule>
    <cfRule type="cellIs" dxfId="109" priority="34" stopIfTrue="1" operator="lessThan">
      <formula>0.001</formula>
    </cfRule>
    <cfRule type="cellIs" dxfId="108" priority="35" stopIfTrue="1" operator="lessThan">
      <formula>0.05</formula>
    </cfRule>
    <cfRule type="cellIs" dxfId="107" priority="36" stopIfTrue="1" operator="lessThan">
      <formula>0.1</formula>
    </cfRule>
  </conditionalFormatting>
  <conditionalFormatting sqref="J17:J20">
    <cfRule type="containsText" dxfId="106" priority="28" stopIfTrue="1" operator="containsText" text="p&lt;0.0001">
      <formula>NOT(ISERROR(SEARCH("p&lt;0.0001",J17)))</formula>
    </cfRule>
    <cfRule type="containsText" dxfId="105" priority="29" stopIfTrue="1" operator="containsText" text="p&lt;0.001">
      <formula>NOT(ISERROR(SEARCH("p&lt;0.001",J17)))</formula>
    </cfRule>
    <cfRule type="containsText" dxfId="104" priority="30" stopIfTrue="1" operator="containsText" text="p&lt;0.01">
      <formula>NOT(ISERROR(SEARCH("p&lt;0.01",J17)))</formula>
    </cfRule>
    <cfRule type="containsText" dxfId="103" priority="31" stopIfTrue="1" operator="containsText" text="p&lt;0.05">
      <formula>NOT(ISERROR(SEARCH("p&lt;0.05",J17)))</formula>
    </cfRule>
    <cfRule type="containsText" dxfId="102" priority="32" stopIfTrue="1" operator="containsText" text="p&lt;0.1">
      <formula>NOT(ISERROR(SEARCH("p&lt;0.1",J17)))</formula>
    </cfRule>
  </conditionalFormatting>
  <conditionalFormatting sqref="H23:I26">
    <cfRule type="cellIs" dxfId="101" priority="24" stopIfTrue="1" operator="lessThan">
      <formula>0.0001</formula>
    </cfRule>
    <cfRule type="cellIs" dxfId="100" priority="25" stopIfTrue="1" operator="lessThan">
      <formula>0.001</formula>
    </cfRule>
    <cfRule type="cellIs" dxfId="99" priority="26" stopIfTrue="1" operator="lessThan">
      <formula>0.05</formula>
    </cfRule>
    <cfRule type="cellIs" dxfId="98" priority="27" stopIfTrue="1" operator="lessThan">
      <formula>0.1</formula>
    </cfRule>
  </conditionalFormatting>
  <conditionalFormatting sqref="J23:J26">
    <cfRule type="containsText" dxfId="97" priority="19" stopIfTrue="1" operator="containsText" text="p&lt;0.0001">
      <formula>NOT(ISERROR(SEARCH("p&lt;0.0001",J23)))</formula>
    </cfRule>
    <cfRule type="containsText" dxfId="96" priority="20" stopIfTrue="1" operator="containsText" text="p&lt;0.001">
      <formula>NOT(ISERROR(SEARCH("p&lt;0.001",J23)))</formula>
    </cfRule>
    <cfRule type="containsText" dxfId="95" priority="21" stopIfTrue="1" operator="containsText" text="p&lt;0.01">
      <formula>NOT(ISERROR(SEARCH("p&lt;0.01",J23)))</formula>
    </cfRule>
    <cfRule type="containsText" dxfId="94" priority="22" stopIfTrue="1" operator="containsText" text="p&lt;0.05">
      <formula>NOT(ISERROR(SEARCH("p&lt;0.05",J23)))</formula>
    </cfRule>
    <cfRule type="containsText" dxfId="93" priority="23" stopIfTrue="1" operator="containsText" text="p&lt;0.1">
      <formula>NOT(ISERROR(SEARCH("p&lt;0.1",J23)))</formula>
    </cfRule>
  </conditionalFormatting>
  <conditionalFormatting sqref="H29:I32">
    <cfRule type="cellIs" dxfId="92" priority="15" stopIfTrue="1" operator="lessThan">
      <formula>0.0001</formula>
    </cfRule>
    <cfRule type="cellIs" dxfId="91" priority="16" stopIfTrue="1" operator="lessThan">
      <formula>0.001</formula>
    </cfRule>
    <cfRule type="cellIs" dxfId="90" priority="17" stopIfTrue="1" operator="lessThan">
      <formula>0.05</formula>
    </cfRule>
    <cfRule type="cellIs" dxfId="89" priority="18" stopIfTrue="1" operator="lessThan">
      <formula>0.1</formula>
    </cfRule>
  </conditionalFormatting>
  <conditionalFormatting sqref="J29:J32">
    <cfRule type="containsText" dxfId="88" priority="10" stopIfTrue="1" operator="containsText" text="p&lt;0.0001">
      <formula>NOT(ISERROR(SEARCH("p&lt;0.0001",J29)))</formula>
    </cfRule>
    <cfRule type="containsText" dxfId="87" priority="11" stopIfTrue="1" operator="containsText" text="p&lt;0.001">
      <formula>NOT(ISERROR(SEARCH("p&lt;0.001",J29)))</formula>
    </cfRule>
    <cfRule type="containsText" dxfId="86" priority="12" stopIfTrue="1" operator="containsText" text="p&lt;0.01">
      <formula>NOT(ISERROR(SEARCH("p&lt;0.01",J29)))</formula>
    </cfRule>
    <cfRule type="containsText" dxfId="85" priority="13" stopIfTrue="1" operator="containsText" text="p&lt;0.05">
      <formula>NOT(ISERROR(SEARCH("p&lt;0.05",J29)))</formula>
    </cfRule>
    <cfRule type="containsText" dxfId="84" priority="14" stopIfTrue="1" operator="containsText" text="p&lt;0.1">
      <formula>NOT(ISERROR(SEARCH("p&lt;0.1",J29)))</formula>
    </cfRule>
  </conditionalFormatting>
  <conditionalFormatting sqref="H35:I38">
    <cfRule type="cellIs" dxfId="83" priority="6" stopIfTrue="1" operator="lessThan">
      <formula>0.0001</formula>
    </cfRule>
    <cfRule type="cellIs" dxfId="82" priority="7" stopIfTrue="1" operator="lessThan">
      <formula>0.001</formula>
    </cfRule>
    <cfRule type="cellIs" dxfId="81" priority="8" stopIfTrue="1" operator="lessThan">
      <formula>0.05</formula>
    </cfRule>
    <cfRule type="cellIs" dxfId="80" priority="9" stopIfTrue="1" operator="lessThan">
      <formula>0.1</formula>
    </cfRule>
  </conditionalFormatting>
  <conditionalFormatting sqref="J35:J38">
    <cfRule type="containsText" dxfId="79" priority="1" stopIfTrue="1" operator="containsText" text="p&lt;0.0001">
      <formula>NOT(ISERROR(SEARCH("p&lt;0.0001",J35)))</formula>
    </cfRule>
    <cfRule type="containsText" dxfId="78" priority="2" stopIfTrue="1" operator="containsText" text="p&lt;0.001">
      <formula>NOT(ISERROR(SEARCH("p&lt;0.001",J35)))</formula>
    </cfRule>
    <cfRule type="containsText" dxfId="77" priority="3" stopIfTrue="1" operator="containsText" text="p&lt;0.01">
      <formula>NOT(ISERROR(SEARCH("p&lt;0.01",J35)))</formula>
    </cfRule>
    <cfRule type="containsText" dxfId="76" priority="4" stopIfTrue="1" operator="containsText" text="p&lt;0.05">
      <formula>NOT(ISERROR(SEARCH("p&lt;0.05",J35)))</formula>
    </cfRule>
    <cfRule type="containsText" dxfId="75" priority="5" stopIfTrue="1" operator="containsText" text="p&lt;0.1">
      <formula>NOT(ISERROR(SEARCH("p&lt;0.1",J35)))</formula>
    </cfRule>
  </conditionalFormatting>
  <pageMargins left="0.7" right="0.7" top="0.75" bottom="0.75" header="0.3" footer="0.3"/>
  <pageSetup paperSize="9" scale="78" orientation="portrait" r:id="rId1"/>
  <colBreaks count="1" manualBreakCount="1">
    <brk id="10" max="1048575" man="1"/>
  </colBreaks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D89B-7541-4709-99D1-0E40953C2302}">
  <dimension ref="E5:AB34"/>
  <sheetViews>
    <sheetView showGridLines="0" zoomScaleNormal="100" workbookViewId="0">
      <selection activeCell="O18" sqref="O18"/>
    </sheetView>
  </sheetViews>
  <sheetFormatPr defaultRowHeight="14.4" x14ac:dyDescent="0.3"/>
  <cols>
    <col min="1" max="1" width="1.33203125" customWidth="1"/>
    <col min="17" max="17" width="3" customWidth="1"/>
    <col min="25" max="25" width="3.6640625" customWidth="1"/>
    <col min="26" max="26" width="3.33203125" customWidth="1"/>
  </cols>
  <sheetData>
    <row r="5" spans="25:28" ht="15" customHeight="1" x14ac:dyDescent="0.3"/>
    <row r="10" spans="25:28" x14ac:dyDescent="0.3">
      <c r="Y10" s="6"/>
      <c r="Z10" s="6"/>
      <c r="AA10" s="6"/>
      <c r="AB10" s="6"/>
    </row>
    <row r="27" spans="5:6" x14ac:dyDescent="0.3">
      <c r="E27" t="s">
        <v>22</v>
      </c>
    </row>
    <row r="29" spans="5:6" x14ac:dyDescent="0.3">
      <c r="F29" t="s">
        <v>22</v>
      </c>
    </row>
    <row r="33" spans="6:7" x14ac:dyDescent="0.3">
      <c r="G33" t="s">
        <v>18</v>
      </c>
    </row>
    <row r="34" spans="6:7" x14ac:dyDescent="0.3">
      <c r="F34" t="s">
        <v>23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A7131-6939-4AD7-A411-F3DC957F6760}">
  <dimension ref="A1"/>
  <sheetViews>
    <sheetView zoomScaleNormal="100"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B1 Mode</vt:lpstr>
      <vt:lpstr>B0 Graph Data</vt:lpstr>
      <vt:lpstr>Graphs</vt:lpstr>
      <vt:lpstr>Legends</vt:lpstr>
      <vt:lpstr>'B1 Mode'!Print_Area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cp:lastPrinted>2022-06-28T19:55:05Z</cp:lastPrinted>
  <dcterms:created xsi:type="dcterms:W3CDTF">2019-03-15T01:18:43Z</dcterms:created>
  <dcterms:modified xsi:type="dcterms:W3CDTF">2022-07-31T15:00:28Z</dcterms:modified>
</cp:coreProperties>
</file>