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FF7DC8B4-ADF8-49F4-9B8F-A1A124836741}" xr6:coauthVersionLast="47" xr6:coauthVersionMax="47" xr10:uidLastSave="{00000000-0000-0000-0000-000000000000}"/>
  <bookViews>
    <workbookView xWindow="-108" yWindow="-108" windowWidth="23256" windowHeight="13176" activeTab="1" xr2:uid="{5F934F14-35FB-48F8-B9CC-AA2F647F3C27}"/>
  </bookViews>
  <sheets>
    <sheet name="B1 Mode" sheetId="2" r:id="rId1"/>
    <sheet name="Graphs" sheetId="7" r:id="rId2"/>
    <sheet name="Graph Data" sheetId="1" r:id="rId3"/>
    <sheet name="Legends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0">'B1 Mode'!$A$1:$BE$11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I3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E13" i="1"/>
  <c r="D13" i="1"/>
  <c r="C13" i="1"/>
  <c r="B13" i="1"/>
  <c r="E12" i="1"/>
  <c r="D12" i="1"/>
  <c r="C12" i="1"/>
  <c r="B12" i="1"/>
  <c r="F12" i="1" s="1"/>
  <c r="E11" i="1"/>
  <c r="D11" i="1"/>
  <c r="C11" i="1"/>
  <c r="B11" i="1"/>
  <c r="F11" i="1" s="1"/>
  <c r="E10" i="1"/>
  <c r="D10" i="1"/>
  <c r="C10" i="1"/>
  <c r="B10" i="1"/>
  <c r="B3" i="1"/>
  <c r="B4" i="1"/>
  <c r="B5" i="1"/>
  <c r="B6" i="1"/>
  <c r="F6" i="1"/>
  <c r="E6" i="1"/>
  <c r="D6" i="1"/>
  <c r="C6" i="1"/>
  <c r="E5" i="1"/>
  <c r="D5" i="1"/>
  <c r="C5" i="1"/>
  <c r="F5" i="1" s="1"/>
  <c r="E4" i="1"/>
  <c r="D4" i="1"/>
  <c r="C4" i="1"/>
  <c r="F4" i="1" s="1"/>
  <c r="E3" i="1"/>
  <c r="D3" i="1"/>
  <c r="C3" i="1"/>
  <c r="F10" i="1" l="1"/>
  <c r="M10" i="1"/>
  <c r="F3" i="1"/>
  <c r="F13" i="1"/>
  <c r="M13" i="1"/>
  <c r="M11" i="1"/>
  <c r="M12" i="1"/>
  <c r="BE6" i="2"/>
  <c r="BE4" i="2"/>
  <c r="BE3" i="2"/>
  <c r="BD6" i="2"/>
  <c r="BD4" i="2"/>
  <c r="BD3" i="2"/>
  <c r="H6" i="1" l="1"/>
  <c r="H5" i="1"/>
  <c r="H4" i="1"/>
  <c r="H3" i="1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8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E11" i="2"/>
  <c r="BD11" i="2"/>
  <c r="BE9" i="2"/>
  <c r="BD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E8" i="2"/>
  <c r="BD8" i="2"/>
  <c r="L10" i="2" l="1"/>
  <c r="L7" i="2"/>
  <c r="AL7" i="2"/>
  <c r="AL10" i="2"/>
  <c r="M3" i="1"/>
  <c r="A10" i="1"/>
  <c r="A11" i="1"/>
  <c r="A12" i="1"/>
  <c r="A13" i="1"/>
  <c r="M4" i="1" l="1"/>
  <c r="M5" i="1"/>
  <c r="M6" i="1"/>
  <c r="H13" i="1"/>
  <c r="H12" i="1"/>
  <c r="H11" i="1"/>
  <c r="H10" i="1"/>
  <c r="AC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S10" i="2" l="1"/>
  <c r="AB10" i="2"/>
  <c r="AT7" i="2"/>
  <c r="AE10" i="2"/>
  <c r="AF10" i="2"/>
  <c r="AG10" i="2"/>
  <c r="AH10" i="2"/>
  <c r="AI10" i="2"/>
  <c r="AD10" i="2"/>
  <c r="AJ10" i="2"/>
  <c r="AK10" i="2"/>
  <c r="BA2" i="2" l="1"/>
  <c r="AR2" i="2"/>
  <c r="AI2" i="2"/>
  <c r="AA2" i="2"/>
  <c r="Z2" i="2"/>
  <c r="R2" i="2"/>
  <c r="Q2" i="2"/>
  <c r="AR10" i="2" l="1"/>
  <c r="AR7" i="2"/>
  <c r="Q7" i="2"/>
  <c r="Q10" i="2"/>
  <c r="Z10" i="2"/>
  <c r="Z7" i="2"/>
  <c r="AI7" i="2" s="1"/>
  <c r="BA7" i="2"/>
  <c r="BA10" i="2"/>
  <c r="R7" i="2"/>
  <c r="R10" i="2"/>
  <c r="AA10" i="2"/>
  <c r="AA7" i="2"/>
  <c r="AJ7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J2" i="2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O7" i="2" l="1"/>
  <c r="O10" i="2"/>
  <c r="AV7" i="2"/>
  <c r="AV10" i="2"/>
  <c r="AZ7" i="2"/>
  <c r="AZ10" i="2"/>
  <c r="N7" i="2"/>
  <c r="N10" i="2"/>
  <c r="U10" i="2"/>
  <c r="U7" i="2"/>
  <c r="AD7" i="2" s="1"/>
  <c r="X10" i="2"/>
  <c r="X7" i="2"/>
  <c r="AG7" i="2" s="1"/>
  <c r="Y10" i="2"/>
  <c r="Y7" i="2"/>
  <c r="AH7" i="2" s="1"/>
  <c r="AY7" i="2"/>
  <c r="AY10" i="2"/>
  <c r="AQ7" i="2"/>
  <c r="AQ10" i="2"/>
  <c r="W10" i="2"/>
  <c r="W7" i="2"/>
  <c r="AF7" i="2" s="1"/>
  <c r="AX7" i="2"/>
  <c r="AX10" i="2"/>
  <c r="AP7" i="2"/>
  <c r="AP10" i="2"/>
  <c r="AO7" i="2"/>
  <c r="AO10" i="2"/>
  <c r="AM7" i="2"/>
  <c r="AM10" i="2"/>
  <c r="P7" i="2"/>
  <c r="P10" i="2"/>
  <c r="BB10" i="2"/>
  <c r="BB7" i="2"/>
  <c r="AS7" i="2"/>
  <c r="AS10" i="2"/>
  <c r="M7" i="2"/>
  <c r="M10" i="2"/>
  <c r="V10" i="2"/>
  <c r="V7" i="2"/>
  <c r="AE7" i="2" s="1"/>
  <c r="AW10" i="2"/>
  <c r="AW7" i="2"/>
  <c r="AN10" i="2"/>
  <c r="AN7" i="2"/>
  <c r="T10" i="2"/>
  <c r="AU7" i="2"/>
  <c r="K10" i="2"/>
  <c r="BC2" i="2"/>
  <c r="BC7" i="2" l="1"/>
  <c r="BC10" i="2"/>
</calcChain>
</file>

<file path=xl/sharedStrings.xml><?xml version="1.0" encoding="utf-8"?>
<sst xmlns="http://schemas.openxmlformats.org/spreadsheetml/2006/main" count="69" uniqueCount="44">
  <si>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</si>
  <si>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</si>
  <si>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</si>
  <si>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</si>
  <si>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</si>
  <si>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</si>
  <si>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</si>
  <si>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</si>
  <si>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</si>
  <si>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</si>
  <si>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</si>
  <si>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</si>
  <si>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</si>
  <si>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</si>
  <si>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</si>
  <si>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</si>
  <si>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</si>
  <si>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</si>
  <si>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</si>
  <si>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</si>
  <si>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</si>
  <si>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</si>
  <si>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</si>
  <si>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</si>
  <si>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</si>
  <si>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</si>
  <si>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</si>
  <si>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</si>
  <si>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</si>
  <si>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</si>
  <si>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</si>
  <si>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</si>
  <si>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</si>
  <si>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</si>
  <si>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</si>
  <si>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</si>
  <si>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</si>
  <si>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</si>
  <si>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</si>
  <si>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p.adj. (bf=16)</t>
  </si>
  <si>
    <t xml:space="preserve">     </t>
  </si>
  <si>
    <t>Mode Parameters</t>
  </si>
  <si>
    <t xml:space="preserve">   </t>
  </si>
  <si>
    <t>LH_mean_f0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</si>
</sst>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2" fontId="8" fillId="0" borderId="5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2" fontId="8" fillId="0" borderId="13" xfId="0" applyNumberFormat="1" applyFont="1" applyFill="1" applyBorder="1" applyAlignment="1">
      <alignment horizontal="right" vertical="center" wrapText="1"/>
    </xf>
    <xf numFmtId="2" fontId="8" fillId="0" borderId="8" xfId="0" applyNumberFormat="1" applyFont="1" applyFill="1" applyBorder="1" applyAlignment="1">
      <alignment horizontal="right" vertical="center" wrapText="1"/>
    </xf>
    <xf numFmtId="2" fontId="8" fillId="0" borderId="21" xfId="0" applyNumberFormat="1" applyFont="1" applyFill="1" applyBorder="1" applyAlignment="1">
      <alignment horizontal="right" vertical="center" wrapText="1"/>
    </xf>
    <xf numFmtId="164" fontId="11" fillId="0" borderId="0" xfId="0" applyNumberFormat="1" applyFont="1" applyFill="1" applyAlignment="1">
      <alignment horizontal="right"/>
    </xf>
    <xf numFmtId="164" fontId="8" fillId="0" borderId="5" xfId="0" applyNumberFormat="1" applyFont="1" applyFill="1" applyBorder="1" applyAlignment="1">
      <alignment horizontal="right" vertical="center" wrapText="1"/>
    </xf>
    <xf numFmtId="2" fontId="8" fillId="0" borderId="14" xfId="0" applyNumberFormat="1" applyFont="1" applyFill="1" applyBorder="1" applyAlignment="1">
      <alignment horizontal="right" vertical="center" wrapText="1"/>
    </xf>
    <xf numFmtId="2" fontId="8" fillId="0" borderId="22" xfId="0" applyNumberFormat="1" applyFont="1" applyFill="1" applyBorder="1" applyAlignment="1">
      <alignment horizontal="right" vertical="center" wrapText="1"/>
    </xf>
    <xf numFmtId="164" fontId="8" fillId="0" borderId="6" xfId="0" applyNumberFormat="1" applyFont="1" applyFill="1" applyBorder="1" applyAlignment="1">
      <alignment horizontal="right" vertical="center" wrapText="1"/>
    </xf>
    <xf numFmtId="2" fontId="8" fillId="0" borderId="15" xfId="0" applyNumberFormat="1" applyFont="1" applyFill="1" applyBorder="1" applyAlignment="1">
      <alignment horizontal="right" vertical="center" wrapText="1"/>
    </xf>
    <xf numFmtId="2" fontId="8" fillId="0" borderId="6" xfId="0" applyNumberFormat="1" applyFont="1" applyFill="1" applyBorder="1" applyAlignment="1">
      <alignment horizontal="right" vertical="center" wrapText="1"/>
    </xf>
    <xf numFmtId="2" fontId="8" fillId="0" borderId="23" xfId="0" applyNumberFormat="1" applyFont="1" applyFill="1" applyBorder="1" applyAlignment="1">
      <alignment horizontal="right" vertical="center" wrapText="1"/>
    </xf>
    <xf numFmtId="1" fontId="8" fillId="0" borderId="8" xfId="0" applyNumberFormat="1" applyFont="1" applyFill="1" applyBorder="1" applyAlignment="1">
      <alignment horizontal="right" vertical="center" wrapText="1"/>
    </xf>
    <xf numFmtId="164" fontId="8" fillId="0" borderId="13" xfId="0" applyNumberFormat="1" applyFont="1" applyFill="1" applyBorder="1" applyAlignment="1">
      <alignment horizontal="right" vertical="center" wrapText="1"/>
    </xf>
    <xf numFmtId="164" fontId="8" fillId="0" borderId="21" xfId="0" applyNumberFormat="1" applyFont="1" applyFill="1" applyBorder="1" applyAlignment="1">
      <alignment horizontal="right" vertical="center" wrapText="1"/>
    </xf>
    <xf numFmtId="1" fontId="11" fillId="0" borderId="0" xfId="0" applyNumberFormat="1" applyFont="1" applyFill="1" applyAlignment="1">
      <alignment horizontal="right"/>
    </xf>
    <xf numFmtId="1" fontId="8" fillId="0" borderId="6" xfId="0" applyNumberFormat="1" applyFont="1" applyFill="1" applyBorder="1" applyAlignment="1">
      <alignment horizontal="right" vertical="center" wrapText="1"/>
    </xf>
    <xf numFmtId="164" fontId="8" fillId="0" borderId="15" xfId="0" applyNumberFormat="1" applyFont="1" applyFill="1" applyBorder="1" applyAlignment="1">
      <alignment horizontal="right" vertical="center" wrapText="1"/>
    </xf>
    <xf numFmtId="164" fontId="8" fillId="0" borderId="23" xfId="0" applyNumberFormat="1" applyFont="1" applyFill="1" applyBorder="1" applyAlignment="1">
      <alignment horizontal="right" vertical="center" wrapText="1"/>
    </xf>
    <xf numFmtId="2" fontId="8" fillId="0" borderId="24" xfId="0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horizontal="right" vertical="center" wrapText="1"/>
    </xf>
    <xf numFmtId="11" fontId="14" fillId="0" borderId="16" xfId="0" applyNumberFormat="1" applyFont="1" applyFill="1" applyBorder="1" applyAlignment="1">
      <alignment horizontal="right" vertical="center" wrapText="1"/>
    </xf>
    <xf numFmtId="2" fontId="7" fillId="0" borderId="9" xfId="0" applyNumberFormat="1" applyFont="1" applyFill="1" applyBorder="1" applyAlignment="1">
      <alignment horizontal="right" vertical="center" wrapText="1"/>
    </xf>
    <xf numFmtId="2" fontId="7" fillId="0" borderId="12" xfId="0" applyNumberFormat="1" applyFont="1" applyFill="1" applyBorder="1" applyAlignment="1">
      <alignment horizontal="right" vertical="center" wrapText="1"/>
    </xf>
    <xf numFmtId="165" fontId="7" fillId="0" borderId="9" xfId="0" applyNumberFormat="1" applyFont="1" applyFill="1" applyBorder="1" applyAlignment="1">
      <alignment horizontal="right" vertical="center" wrapText="1"/>
    </xf>
    <xf numFmtId="2" fontId="7" fillId="0" borderId="19" xfId="0" applyNumberFormat="1" applyFont="1" applyFill="1" applyBorder="1" applyAlignment="1">
      <alignment horizontal="right" vertical="center" wrapText="1"/>
    </xf>
    <xf numFmtId="0" fontId="7" fillId="0" borderId="9" xfId="0" applyNumberFormat="1" applyFont="1" applyFill="1" applyBorder="1" applyAlignment="1">
      <alignment horizontal="right" vertical="center" wrapText="1"/>
    </xf>
    <xf numFmtId="165" fontId="7" fillId="0" borderId="20" xfId="0" applyNumberFormat="1" applyFont="1" applyFill="1" applyBorder="1" applyAlignment="1">
      <alignment horizontal="right" vertical="center" wrapText="1"/>
    </xf>
    <xf numFmtId="0" fontId="7" fillId="0" borderId="20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166" fontId="8" fillId="0" borderId="7" xfId="0" applyNumberFormat="1" applyFont="1" applyFill="1" applyBorder="1" applyAlignment="1">
      <alignment horizontal="right" vertical="center" wrapText="1"/>
    </xf>
    <xf numFmtId="11" fontId="14" fillId="0" borderId="25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0" fillId="0" borderId="0" xfId="0" applyNumberFormat="1" applyFont="1" applyAlignment="1">
      <alignment horizontal="right" vertical="center"/>
    </xf>
    <xf numFmtId="0" fontId="0" fillId="0" borderId="4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4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2" fontId="16" fillId="0" borderId="0" xfId="0" applyNumberFormat="1" applyFont="1" applyBorder="1" applyAlignment="1">
      <alignment horizontal="left" vertical="center"/>
    </xf>
    <xf numFmtId="2" fontId="15" fillId="0" borderId="0" xfId="0" applyNumberFormat="1" applyFont="1" applyBorder="1" applyAlignment="1">
      <alignment horizontal="right" vertical="center" wrapText="1"/>
    </xf>
    <xf numFmtId="1" fontId="16" fillId="0" borderId="0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2" fontId="15" fillId="0" borderId="0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2" fontId="7" fillId="0" borderId="17" xfId="0" applyNumberFormat="1" applyFont="1" applyFill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2" fontId="7" fillId="0" borderId="18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2" fontId="7" fillId="0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6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(mode-only model)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Data'!$F$3:$F$6</c:f>
                <c:numCache>
                  <c:formatCode>General</c:formatCode>
                  <c:ptCount val="4"/>
                  <c:pt idx="0">
                    <c:v>13.796097623428196</c:v>
                  </c:pt>
                  <c:pt idx="1">
                    <c:v>13.796380535212407</c:v>
                  </c:pt>
                  <c:pt idx="2">
                    <c:v>13.801683667886309</c:v>
                  </c:pt>
                  <c:pt idx="3">
                    <c:v>13.859580063380307</c:v>
                  </c:pt>
                </c:numCache>
              </c:numRef>
            </c:plus>
            <c:minus>
              <c:numRef>
                <c:f>'Graph Data'!$F$3:$F$6</c:f>
                <c:numCache>
                  <c:formatCode>General</c:formatCode>
                  <c:ptCount val="4"/>
                  <c:pt idx="0">
                    <c:v>13.796097623428196</c:v>
                  </c:pt>
                  <c:pt idx="1">
                    <c:v>13.796380535212407</c:v>
                  </c:pt>
                  <c:pt idx="2">
                    <c:v>13.801683667886309</c:v>
                  </c:pt>
                  <c:pt idx="3">
                    <c:v>13.859580063380307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Data'!$B$3:$B$6</c:f>
              <c:numCache>
                <c:formatCode>0</c:formatCode>
                <c:ptCount val="4"/>
                <c:pt idx="0">
                  <c:v>95.850999999999999</c:v>
                </c:pt>
                <c:pt idx="1">
                  <c:v>96.259</c:v>
                </c:pt>
                <c:pt idx="2">
                  <c:v>93.647000000000006</c:v>
                </c:pt>
                <c:pt idx="3">
                  <c:v>75.209000000000003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Data'!$F$10:$F$13</c:f>
                <c:numCache>
                  <c:formatCode>General</c:formatCode>
                  <c:ptCount val="4"/>
                  <c:pt idx="0">
                    <c:v>83.759851802750006</c:v>
                  </c:pt>
                  <c:pt idx="1">
                    <c:v>83.758264577693978</c:v>
                  </c:pt>
                  <c:pt idx="2">
                    <c:v>83.745916888576971</c:v>
                  </c:pt>
                  <c:pt idx="3">
                    <c:v>83.62394382451302</c:v>
                  </c:pt>
                </c:numCache>
              </c:numRef>
            </c:plus>
            <c:minus>
              <c:numRef>
                <c:f>'Graph Data'!$F$10:$F$13</c:f>
                <c:numCache>
                  <c:formatCode>General</c:formatCode>
                  <c:ptCount val="4"/>
                  <c:pt idx="0">
                    <c:v>83.759851802750006</c:v>
                  </c:pt>
                  <c:pt idx="1">
                    <c:v>83.758264577693978</c:v>
                  </c:pt>
                  <c:pt idx="2">
                    <c:v>83.745916888576971</c:v>
                  </c:pt>
                  <c:pt idx="3">
                    <c:v>83.62394382451302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Data'!$B$10:$B$13</c:f>
              <c:numCache>
                <c:formatCode>0</c:formatCode>
                <c:ptCount val="4"/>
                <c:pt idx="0">
                  <c:v>319.858</c:v>
                </c:pt>
                <c:pt idx="1">
                  <c:v>319.47899999999998</c:v>
                </c:pt>
                <c:pt idx="2">
                  <c:v>317.40499999999997</c:v>
                </c:pt>
                <c:pt idx="3">
                  <c:v>303.10500000000002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Data'!$H$1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Data'!$M$3:$M$6</c:f>
                <c:numCache>
                  <c:formatCode>General</c:formatCode>
                  <c:ptCount val="4"/>
                  <c:pt idx="0">
                    <c:v>2.7132996559278979</c:v>
                  </c:pt>
                  <c:pt idx="1">
                    <c:v>2.7132724702616997</c:v>
                  </c:pt>
                  <c:pt idx="2">
                    <c:v>2.7137181087591955</c:v>
                  </c:pt>
                  <c:pt idx="3">
                    <c:v>2.7157164039955006</c:v>
                  </c:pt>
                </c:numCache>
              </c:numRef>
            </c:plus>
            <c:minus>
              <c:numRef>
                <c:f>'Graph Data'!$M$3:$M$6</c:f>
                <c:numCache>
                  <c:formatCode>General</c:formatCode>
                  <c:ptCount val="4"/>
                  <c:pt idx="0">
                    <c:v>2.7132996559278979</c:v>
                  </c:pt>
                  <c:pt idx="1">
                    <c:v>2.7132724702616997</c:v>
                  </c:pt>
                  <c:pt idx="2">
                    <c:v>2.7137181087591955</c:v>
                  </c:pt>
                  <c:pt idx="3">
                    <c:v>2.7157164039955006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Data'!$H$10:$H$13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Data'!$I$3:$I$6</c:f>
              <c:numCache>
                <c:formatCode>0.0</c:formatCode>
                <c:ptCount val="4"/>
                <c:pt idx="0">
                  <c:v>86.567999999999998</c:v>
                </c:pt>
                <c:pt idx="1">
                  <c:v>86.692999999999998</c:v>
                </c:pt>
                <c:pt idx="2">
                  <c:v>88.186999999999998</c:v>
                </c:pt>
                <c:pt idx="3">
                  <c:v>89.037999999999997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Data'!$H$8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Data'!$M$10:$M$13</c:f>
                <c:numCache>
                  <c:formatCode>General</c:formatCode>
                  <c:ptCount val="4"/>
                  <c:pt idx="0">
                    <c:v>3.0031517717778087</c:v>
                  </c:pt>
                  <c:pt idx="1">
                    <c:v>3.0030078962820994</c:v>
                  </c:pt>
                  <c:pt idx="2">
                    <c:v>3.0028976389885003</c:v>
                  </c:pt>
                  <c:pt idx="3">
                    <c:v>3.0061232558785065</c:v>
                  </c:pt>
                </c:numCache>
              </c:numRef>
            </c:plus>
            <c:minus>
              <c:numRef>
                <c:f>'Graph Data'!$M$10:$M$13</c:f>
                <c:numCache>
                  <c:formatCode>General</c:formatCode>
                  <c:ptCount val="4"/>
                  <c:pt idx="0">
                    <c:v>3.0031517717778087</c:v>
                  </c:pt>
                  <c:pt idx="1">
                    <c:v>3.0030078962820994</c:v>
                  </c:pt>
                  <c:pt idx="2">
                    <c:v>3.0028976389885003</c:v>
                  </c:pt>
                  <c:pt idx="3">
                    <c:v>3.0061232558785065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Data'!$H$10:$H$13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Data'!$I$10:$I$13</c:f>
              <c:numCache>
                <c:formatCode>0.0</c:formatCode>
                <c:ptCount val="4"/>
                <c:pt idx="0">
                  <c:v>92.334000000000003</c:v>
                </c:pt>
                <c:pt idx="1">
                  <c:v>92.741</c:v>
                </c:pt>
                <c:pt idx="2">
                  <c:v>94.049000000000007</c:v>
                </c:pt>
                <c:pt idx="3">
                  <c:v>96.828000000000003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Data'!$F$3,'Graph Data'!$F$10)</c:f>
                <c:numCache>
                  <c:formatCode>General</c:formatCode>
                  <c:ptCount val="2"/>
                  <c:pt idx="0">
                    <c:v>13.796097623428196</c:v>
                  </c:pt>
                  <c:pt idx="1">
                    <c:v>83.759851802750006</c:v>
                  </c:pt>
                </c:numCache>
              </c:numRef>
            </c:plus>
            <c:minus>
              <c:numRef>
                <c:f>('Graph Data'!$F$3,'Graph Data'!$F$10)</c:f>
                <c:numCache>
                  <c:formatCode>General</c:formatCode>
                  <c:ptCount val="2"/>
                  <c:pt idx="0">
                    <c:v>13.796097623428196</c:v>
                  </c:pt>
                  <c:pt idx="1">
                    <c:v>83.759851802750006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Data'!$M$3,'Graph Data'!$M$10)</c:f>
                <c:numCache>
                  <c:formatCode>General</c:formatCode>
                  <c:ptCount val="2"/>
                  <c:pt idx="0">
                    <c:v>2.7132996559278979</c:v>
                  </c:pt>
                  <c:pt idx="1">
                    <c:v>3.0031517717778087</c:v>
                  </c:pt>
                </c:numCache>
              </c:numRef>
            </c:plus>
            <c:minus>
              <c:numRef>
                <c:f>('Graph Data'!$M$3,'Graph Data'!$M$10)</c:f>
                <c:numCache>
                  <c:formatCode>General</c:formatCode>
                  <c:ptCount val="2"/>
                  <c:pt idx="0">
                    <c:v>2.7132996559278979</c:v>
                  </c:pt>
                  <c:pt idx="1">
                    <c:v>3.0031517717778087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Data'!$B$10)</c:f>
              <c:numCache>
                <c:formatCode>0</c:formatCode>
                <c:ptCount val="2"/>
                <c:pt idx="0">
                  <c:v>95.850999999999999</c:v>
                </c:pt>
                <c:pt idx="1">
                  <c:v>319.858</c:v>
                </c:pt>
              </c:numCache>
            </c:numRef>
          </c:xVal>
          <c:yVal>
            <c:numRef>
              <c:f>('Graph Data'!$I$3,'Graph Data'!$I$10)</c:f>
              <c:numCache>
                <c:formatCode>0.0</c:formatCode>
                <c:ptCount val="2"/>
                <c:pt idx="0">
                  <c:v>86.567999999999998</c:v>
                </c:pt>
                <c:pt idx="1">
                  <c:v>92.334000000000003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8-4D2E-A898-D80395867FC3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Data'!$F$4,'Graph Data'!$F$11)</c:f>
                <c:numCache>
                  <c:formatCode>General</c:formatCode>
                  <c:ptCount val="2"/>
                  <c:pt idx="0">
                    <c:v>13.796380535212407</c:v>
                  </c:pt>
                  <c:pt idx="1">
                    <c:v>83.758264577693978</c:v>
                  </c:pt>
                </c:numCache>
              </c:numRef>
            </c:plus>
            <c:minus>
              <c:numRef>
                <c:f>('Graph Data'!$F$4,'Graph Data'!$F$11)</c:f>
                <c:numCache>
                  <c:formatCode>General</c:formatCode>
                  <c:ptCount val="2"/>
                  <c:pt idx="0">
                    <c:v>13.796380535212407</c:v>
                  </c:pt>
                  <c:pt idx="1">
                    <c:v>83.758264577693978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Data'!$M$4,'Graph Data'!$M$11)</c:f>
                <c:numCache>
                  <c:formatCode>General</c:formatCode>
                  <c:ptCount val="2"/>
                  <c:pt idx="0">
                    <c:v>2.7132724702616997</c:v>
                  </c:pt>
                  <c:pt idx="1">
                    <c:v>3.0030078962820994</c:v>
                  </c:pt>
                </c:numCache>
              </c:numRef>
            </c:plus>
            <c:minus>
              <c:numRef>
                <c:f>('Graph Data'!$M$4,'Graph Data'!$M$11)</c:f>
                <c:numCache>
                  <c:formatCode>General</c:formatCode>
                  <c:ptCount val="2"/>
                  <c:pt idx="0">
                    <c:v>2.7132724702616997</c:v>
                  </c:pt>
                  <c:pt idx="1">
                    <c:v>3.0030078962820994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Data'!$B$11)</c:f>
              <c:numCache>
                <c:formatCode>0</c:formatCode>
                <c:ptCount val="2"/>
                <c:pt idx="0">
                  <c:v>96.259</c:v>
                </c:pt>
                <c:pt idx="1">
                  <c:v>319.47899999999998</c:v>
                </c:pt>
              </c:numCache>
            </c:numRef>
          </c:xVal>
          <c:yVal>
            <c:numRef>
              <c:f>('Graph Data'!$I$4,'Graph Data'!$I$11)</c:f>
              <c:numCache>
                <c:formatCode>0.0</c:formatCode>
                <c:ptCount val="2"/>
                <c:pt idx="0">
                  <c:v>86.692999999999998</c:v>
                </c:pt>
                <c:pt idx="1">
                  <c:v>92.741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8-4D2E-A898-D80395867FC3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Data'!$F$5,'Graph Data'!$F$12)</c:f>
                <c:numCache>
                  <c:formatCode>General</c:formatCode>
                  <c:ptCount val="2"/>
                  <c:pt idx="0">
                    <c:v>13.801683667886309</c:v>
                  </c:pt>
                  <c:pt idx="1">
                    <c:v>83.745916888576971</c:v>
                  </c:pt>
                </c:numCache>
              </c:numRef>
            </c:plus>
            <c:minus>
              <c:numRef>
                <c:f>('Graph Data'!$F$5,'Graph Data'!$F$12)</c:f>
                <c:numCache>
                  <c:formatCode>General</c:formatCode>
                  <c:ptCount val="2"/>
                  <c:pt idx="0">
                    <c:v>13.801683667886309</c:v>
                  </c:pt>
                  <c:pt idx="1">
                    <c:v>83.745916888576971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Data'!$M$5,'Graph Data'!$M$12)</c:f>
                <c:numCache>
                  <c:formatCode>General</c:formatCode>
                  <c:ptCount val="2"/>
                  <c:pt idx="0">
                    <c:v>2.7137181087591955</c:v>
                  </c:pt>
                  <c:pt idx="1">
                    <c:v>3.0028976389885003</c:v>
                  </c:pt>
                </c:numCache>
              </c:numRef>
            </c:plus>
            <c:minus>
              <c:numRef>
                <c:f>('Graph Data'!$M$5,'Graph Data'!$M$12)</c:f>
                <c:numCache>
                  <c:formatCode>General</c:formatCode>
                  <c:ptCount val="2"/>
                  <c:pt idx="0">
                    <c:v>2.7137181087591955</c:v>
                  </c:pt>
                  <c:pt idx="1">
                    <c:v>3.0028976389885003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Data'!$B$12)</c:f>
              <c:numCache>
                <c:formatCode>0</c:formatCode>
                <c:ptCount val="2"/>
                <c:pt idx="0">
                  <c:v>93.647000000000006</c:v>
                </c:pt>
                <c:pt idx="1">
                  <c:v>317.40499999999997</c:v>
                </c:pt>
              </c:numCache>
            </c:numRef>
          </c:xVal>
          <c:yVal>
            <c:numRef>
              <c:f>('Graph Data'!$I$5,'Graph Data'!$I$12)</c:f>
              <c:numCache>
                <c:formatCode>0.0</c:formatCode>
                <c:ptCount val="2"/>
                <c:pt idx="0">
                  <c:v>88.186999999999998</c:v>
                </c:pt>
                <c:pt idx="1">
                  <c:v>94.049000000000007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8-4D2E-A898-D80395867FC3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Data'!$F$6,'Graph Data'!$F$13)</c:f>
                <c:numCache>
                  <c:formatCode>General</c:formatCode>
                  <c:ptCount val="2"/>
                  <c:pt idx="0">
                    <c:v>13.859580063380307</c:v>
                  </c:pt>
                  <c:pt idx="1">
                    <c:v>83.62394382451302</c:v>
                  </c:pt>
                </c:numCache>
              </c:numRef>
            </c:plus>
            <c:minus>
              <c:numRef>
                <c:f>('Graph Data'!$F$6,'Graph Data'!$F$13)</c:f>
                <c:numCache>
                  <c:formatCode>General</c:formatCode>
                  <c:ptCount val="2"/>
                  <c:pt idx="0">
                    <c:v>13.859580063380307</c:v>
                  </c:pt>
                  <c:pt idx="1">
                    <c:v>83.62394382451302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Data'!$M$6,'Graph Data'!$M$13)</c:f>
                <c:numCache>
                  <c:formatCode>General</c:formatCode>
                  <c:ptCount val="2"/>
                  <c:pt idx="0">
                    <c:v>2.7157164039955006</c:v>
                  </c:pt>
                  <c:pt idx="1">
                    <c:v>3.0061232558785065</c:v>
                  </c:pt>
                </c:numCache>
              </c:numRef>
            </c:plus>
            <c:minus>
              <c:numRef>
                <c:f>('Graph Data'!$M$6,'Graph Data'!$M$13)</c:f>
                <c:numCache>
                  <c:formatCode>General</c:formatCode>
                  <c:ptCount val="2"/>
                  <c:pt idx="0">
                    <c:v>2.7157164039955006</c:v>
                  </c:pt>
                  <c:pt idx="1">
                    <c:v>3.0061232558785065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Data'!$B$13)</c:f>
              <c:numCache>
                <c:formatCode>0</c:formatCode>
                <c:ptCount val="2"/>
                <c:pt idx="0">
                  <c:v>75.209000000000003</c:v>
                </c:pt>
                <c:pt idx="1">
                  <c:v>303.10500000000002</c:v>
                </c:pt>
              </c:numCache>
            </c:numRef>
          </c:xVal>
          <c:yVal>
            <c:numRef>
              <c:f>('Graph Data'!$I$6,'Graph Data'!$I$13)</c:f>
              <c:numCache>
                <c:formatCode>0.0</c:formatCode>
                <c:ptCount val="2"/>
                <c:pt idx="0">
                  <c:v>89.037999999999997</c:v>
                </c:pt>
                <c:pt idx="1">
                  <c:v>96.828000000000003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E8-4D2E-A898-D8039586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"/>
          <c:y val="0.22059344862785274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Data'!$B$10)</c:f>
              <c:numCache>
                <c:formatCode>0</c:formatCode>
                <c:ptCount val="2"/>
                <c:pt idx="0">
                  <c:v>95.850999999999999</c:v>
                </c:pt>
                <c:pt idx="1">
                  <c:v>319.858</c:v>
                </c:pt>
              </c:numCache>
            </c:numRef>
          </c:xVal>
          <c:yVal>
            <c:numRef>
              <c:f>('Graph Data'!$I$3,'Graph Data'!$I$10)</c:f>
              <c:numCache>
                <c:formatCode>0.0</c:formatCode>
                <c:ptCount val="2"/>
                <c:pt idx="0">
                  <c:v>86.567999999999998</c:v>
                </c:pt>
                <c:pt idx="1">
                  <c:v>92.334000000000003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('Graph Data'!$B$4,'Graph Data'!$B$11)</c:f>
              <c:numCache>
                <c:formatCode>0</c:formatCode>
                <c:ptCount val="2"/>
                <c:pt idx="0">
                  <c:v>96.259</c:v>
                </c:pt>
                <c:pt idx="1">
                  <c:v>319.47899999999998</c:v>
                </c:pt>
              </c:numCache>
            </c:numRef>
          </c:xVal>
          <c:yVal>
            <c:numRef>
              <c:f>('Graph Data'!$I$4,'Graph Data'!$I$11)</c:f>
              <c:numCache>
                <c:formatCode>0.0</c:formatCode>
                <c:ptCount val="2"/>
                <c:pt idx="0">
                  <c:v>86.692999999999998</c:v>
                </c:pt>
                <c:pt idx="1">
                  <c:v>92.741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Data'!$B$13)</c:f>
              <c:numCache>
                <c:formatCode>0</c:formatCode>
                <c:ptCount val="2"/>
                <c:pt idx="0">
                  <c:v>75.209000000000003</c:v>
                </c:pt>
                <c:pt idx="1">
                  <c:v>303.10500000000002</c:v>
                </c:pt>
              </c:numCache>
            </c:numRef>
          </c:xVal>
          <c:yVal>
            <c:numRef>
              <c:f>('Graph Data'!$I$6,'Graph Data'!$I$13)</c:f>
              <c:numCache>
                <c:formatCode>0.0</c:formatCode>
                <c:ptCount val="2"/>
                <c:pt idx="0">
                  <c:v>89.037999999999997</c:v>
                </c:pt>
                <c:pt idx="1">
                  <c:v>96.828000000000003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('Graph Data'!$B$5,'Graph Data'!$B$12)</c:f>
              <c:numCache>
                <c:formatCode>0</c:formatCode>
                <c:ptCount val="2"/>
                <c:pt idx="0">
                  <c:v>93.647000000000006</c:v>
                </c:pt>
                <c:pt idx="1">
                  <c:v>317.40499999999997</c:v>
                </c:pt>
              </c:numCache>
            </c:numRef>
          </c:xVal>
          <c:yVal>
            <c:numRef>
              <c:f>('Graph Data'!$I$5,'Graph Data'!$I$12)</c:f>
              <c:numCache>
                <c:formatCode>0.0</c:formatCode>
                <c:ptCount val="2"/>
                <c:pt idx="0">
                  <c:v>88.186999999999998</c:v>
                </c:pt>
                <c:pt idx="1">
                  <c:v>94.049000000000007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55475</xdr:rowOff>
    </xdr:from>
    <xdr:to>
      <xdr:col>8</xdr:col>
      <xdr:colOff>166320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0DB2E7-05D4-4E59-87F7-2A5B3C91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0.155</v>
          </cell>
          <cell r="D2">
            <v>-0.50943453690991902</v>
          </cell>
          <cell r="E2">
            <v>0.81963197914568997</v>
          </cell>
          <cell r="F2">
            <v>0.29799999999999999</v>
          </cell>
          <cell r="G2">
            <v>0.52</v>
          </cell>
          <cell r="H2">
            <v>10.02</v>
          </cell>
          <cell r="I2">
            <v>0.61444412098617396</v>
          </cell>
        </row>
        <row r="3">
          <cell r="C3">
            <v>1.6759999999999999</v>
          </cell>
          <cell r="D3">
            <v>0.97940942014213705</v>
          </cell>
          <cell r="E3">
            <v>2.37280423864037</v>
          </cell>
          <cell r="F3">
            <v>0.312</v>
          </cell>
          <cell r="G3">
            <v>5.3719999999999999</v>
          </cell>
          <cell r="H3">
            <v>9.84</v>
          </cell>
          <cell r="I3">
            <v>3.3120951818935097E-4</v>
          </cell>
        </row>
        <row r="4">
          <cell r="C4">
            <v>2.64</v>
          </cell>
          <cell r="D4">
            <v>1.45315161612085</v>
          </cell>
          <cell r="E4">
            <v>3.8270949899648898</v>
          </cell>
          <cell r="F4">
            <v>0.53400000000000003</v>
          </cell>
          <cell r="G4">
            <v>4.9429999999999996</v>
          </cell>
          <cell r="H4">
            <v>10.199999999999999</v>
          </cell>
          <cell r="I4">
            <v>5.5112866319906003E-4</v>
          </cell>
        </row>
        <row r="5">
          <cell r="C5">
            <v>1.5209999999999999</v>
          </cell>
          <cell r="D5">
            <v>0.48402381934203498</v>
          </cell>
          <cell r="E5">
            <v>2.5579917786926401</v>
          </cell>
          <cell r="F5">
            <v>0.46500000000000002</v>
          </cell>
          <cell r="G5">
            <v>3.2690000000000001</v>
          </cell>
          <cell r="H5">
            <v>9.98</v>
          </cell>
          <cell r="I5">
            <v>8.4647689719906192E-3</v>
          </cell>
        </row>
        <row r="6">
          <cell r="C6">
            <v>2.4849999999999999</v>
          </cell>
          <cell r="D6">
            <v>0.840057137165098</v>
          </cell>
          <cell r="E6">
            <v>4.12999008653291</v>
          </cell>
          <cell r="F6">
            <v>0.74</v>
          </cell>
          <cell r="G6">
            <v>3.36</v>
          </cell>
          <cell r="H6">
            <v>10.14</v>
          </cell>
          <cell r="I6">
            <v>7.11047990905893E-3</v>
          </cell>
        </row>
        <row r="7">
          <cell r="C7">
            <v>0.96399999999999997</v>
          </cell>
          <cell r="D7">
            <v>-0.29469462806631103</v>
          </cell>
          <cell r="E7">
            <v>2.2227253874079098</v>
          </cell>
          <cell r="F7">
            <v>0.56599999999999995</v>
          </cell>
          <cell r="G7">
            <v>1.704</v>
          </cell>
          <cell r="H7">
            <v>10.130000000000001</v>
          </cell>
          <cell r="I7">
            <v>0.11889950607362899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92.334000000000003</v>
          </cell>
          <cell r="C2">
            <v>89.330848228222195</v>
          </cell>
          <cell r="D2">
            <v>95.336283535534093</v>
          </cell>
          <cell r="E2">
            <v>1.3320000000000001</v>
          </cell>
        </row>
        <row r="3">
          <cell r="B3">
            <v>92.741</v>
          </cell>
          <cell r="C3">
            <v>89.7379921037179</v>
          </cell>
          <cell r="D3">
            <v>95.743513488377303</v>
          </cell>
          <cell r="E3">
            <v>1.3320000000000001</v>
          </cell>
        </row>
        <row r="4">
          <cell r="B4">
            <v>94.049000000000007</v>
          </cell>
          <cell r="C4">
            <v>91.046102361011506</v>
          </cell>
          <cell r="D4">
            <v>97.052128910407305</v>
          </cell>
          <cell r="E4">
            <v>1.3320000000000001</v>
          </cell>
        </row>
        <row r="5">
          <cell r="B5">
            <v>96.828000000000003</v>
          </cell>
          <cell r="C5">
            <v>93.821876744121496</v>
          </cell>
          <cell r="D5">
            <v>99.833517473294805</v>
          </cell>
          <cell r="E5">
            <v>1.335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0.39900000000000002</v>
          </cell>
          <cell r="D2">
            <v>-0.42281604473992301</v>
          </cell>
          <cell r="E2">
            <v>1.22033454952666</v>
          </cell>
          <cell r="F2">
            <v>0.371</v>
          </cell>
          <cell r="G2">
            <v>1.075</v>
          </cell>
          <cell r="H2">
            <v>10.45</v>
          </cell>
          <cell r="I2">
            <v>0.306482410146387</v>
          </cell>
        </row>
        <row r="3">
          <cell r="C3">
            <v>1.7410000000000001</v>
          </cell>
          <cell r="D3">
            <v>0.98251761387911796</v>
          </cell>
          <cell r="E3">
            <v>2.4994457609043601</v>
          </cell>
          <cell r="F3">
            <v>0.34200000000000003</v>
          </cell>
          <cell r="G3">
            <v>5.0890000000000004</v>
          </cell>
          <cell r="H3">
            <v>10.38</v>
          </cell>
          <cell r="I3">
            <v>4.1909821958294099E-4</v>
          </cell>
        </row>
        <row r="4">
          <cell r="C4">
            <v>4.4640000000000004</v>
          </cell>
          <cell r="D4">
            <v>2.96632812874146</v>
          </cell>
          <cell r="E4">
            <v>5.9607935198817099</v>
          </cell>
          <cell r="F4">
            <v>0.67400000000000004</v>
          </cell>
          <cell r="G4">
            <v>6.6230000000000002</v>
          </cell>
          <cell r="H4">
            <v>10.220000000000001</v>
          </cell>
          <cell r="I4">
            <v>5.3158097784640799E-5</v>
          </cell>
        </row>
        <row r="5">
          <cell r="C5">
            <v>1.3420000000000001</v>
          </cell>
          <cell r="D5">
            <v>0.26418211339337699</v>
          </cell>
          <cell r="E5">
            <v>2.4202629979644201</v>
          </cell>
          <cell r="F5">
            <v>0.48299999999999998</v>
          </cell>
          <cell r="G5">
            <v>2.7759999999999998</v>
          </cell>
          <cell r="H5">
            <v>9.94</v>
          </cell>
          <cell r="I5">
            <v>1.9672597370437798E-2</v>
          </cell>
        </row>
        <row r="6">
          <cell r="C6">
            <v>4.0650000000000004</v>
          </cell>
          <cell r="D6">
            <v>2.0875046308273202</v>
          </cell>
          <cell r="E6">
            <v>6.04210024280271</v>
          </cell>
          <cell r="F6">
            <v>0.88900000000000001</v>
          </cell>
          <cell r="G6">
            <v>4.5709999999999997</v>
          </cell>
          <cell r="H6">
            <v>10.16</v>
          </cell>
          <cell r="I6">
            <v>9.8476474998092996E-4</v>
          </cell>
        </row>
        <row r="7">
          <cell r="C7">
            <v>2.7229999999999999</v>
          </cell>
          <cell r="D7">
            <v>1.0688542821568201</v>
          </cell>
          <cell r="E7">
            <v>4.37630670541082</v>
          </cell>
          <cell r="F7">
            <v>0.74399999999999999</v>
          </cell>
          <cell r="G7">
            <v>3.6589999999999998</v>
          </cell>
          <cell r="H7">
            <v>10.19</v>
          </cell>
          <cell r="I7">
            <v>4.2602606342496997E-3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1"/>
    </sheetNames>
    <sheetDataSet>
      <sheetData sheetId="0">
        <row r="2">
          <cell r="C2">
            <v>0.26100000000000001</v>
          </cell>
          <cell r="D2">
            <v>-0.41254820729372099</v>
          </cell>
          <cell r="E2">
            <v>0.93527551925025898</v>
          </cell>
          <cell r="F2">
            <v>0.30299999999999999</v>
          </cell>
          <cell r="G2">
            <v>0.86399999999999999</v>
          </cell>
          <cell r="H2">
            <v>10.050000000000001</v>
          </cell>
          <cell r="I2">
            <v>0.40796830041544402</v>
          </cell>
        </row>
        <row r="3">
          <cell r="C3">
            <v>7.8E-2</v>
          </cell>
          <cell r="D3">
            <v>-0.61155915701038399</v>
          </cell>
          <cell r="E3">
            <v>0.76844011306703697</v>
          </cell>
          <cell r="F3">
            <v>0.309</v>
          </cell>
          <cell r="G3">
            <v>0.254</v>
          </cell>
          <cell r="H3">
            <v>9.83</v>
          </cell>
          <cell r="I3">
            <v>0.80480348730926499</v>
          </cell>
        </row>
        <row r="4">
          <cell r="C4">
            <v>1.899</v>
          </cell>
          <cell r="D4">
            <v>0.811668894169842</v>
          </cell>
          <cell r="E4">
            <v>2.98617140356866</v>
          </cell>
          <cell r="F4">
            <v>0.48499999999999999</v>
          </cell>
          <cell r="G4">
            <v>3.919</v>
          </cell>
          <cell r="H4">
            <v>9.51</v>
          </cell>
          <cell r="I4">
            <v>3.16183824629953E-3</v>
          </cell>
        </row>
        <row r="5">
          <cell r="C5">
            <v>-0.183</v>
          </cell>
          <cell r="D5">
            <v>-1.17619229080053</v>
          </cell>
          <cell r="E5">
            <v>0.810345923566827</v>
          </cell>
          <cell r="F5">
            <v>0.44600000000000001</v>
          </cell>
          <cell r="G5">
            <v>-0.41</v>
          </cell>
          <cell r="H5">
            <v>9.98</v>
          </cell>
          <cell r="I5">
            <v>0.69013333167957303</v>
          </cell>
        </row>
        <row r="6">
          <cell r="C6">
            <v>1.6379999999999999</v>
          </cell>
          <cell r="D6">
            <v>0.40407694267195599</v>
          </cell>
          <cell r="E6">
            <v>2.8710360316845902</v>
          </cell>
          <cell r="F6">
            <v>0.55300000000000005</v>
          </cell>
          <cell r="G6">
            <v>2.9620000000000002</v>
          </cell>
          <cell r="H6">
            <v>9.9</v>
          </cell>
          <cell r="I6">
            <v>1.43851318258256E-2</v>
          </cell>
        </row>
        <row r="7">
          <cell r="C7">
            <v>1.82</v>
          </cell>
          <cell r="D7">
            <v>1.0719238938033899</v>
          </cell>
          <cell r="E7">
            <v>2.5690355966196301</v>
          </cell>
          <cell r="F7">
            <v>0.33400000000000002</v>
          </cell>
          <cell r="G7">
            <v>5.4429999999999996</v>
          </cell>
          <cell r="H7">
            <v>9.68</v>
          </cell>
          <cell r="I7">
            <v>3.1732083425713902E-4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0.40799999999999997</v>
          </cell>
          <cell r="D2">
            <v>-3.5293805691751601</v>
          </cell>
          <cell r="E2">
            <v>4.3452138451525499</v>
          </cell>
          <cell r="F2">
            <v>2.0049999999999999</v>
          </cell>
          <cell r="G2">
            <v>0.20300000000000001</v>
          </cell>
          <cell r="H2">
            <v>611.01</v>
          </cell>
          <cell r="I2">
            <v>0.83884200149482502</v>
          </cell>
        </row>
        <row r="3">
          <cell r="C3">
            <v>-2.2040000000000002</v>
          </cell>
          <cell r="D3">
            <v>-6.1699239590979298</v>
          </cell>
          <cell r="E3">
            <v>1.76126923739649</v>
          </cell>
          <cell r="F3">
            <v>2.0190000000000001</v>
          </cell>
          <cell r="G3">
            <v>-1.0920000000000001</v>
          </cell>
          <cell r="H3">
            <v>611.09</v>
          </cell>
          <cell r="I3">
            <v>0.27542463639381798</v>
          </cell>
        </row>
        <row r="4">
          <cell r="C4">
            <v>-20.641999999999999</v>
          </cell>
          <cell r="D4">
            <v>-24.8799621195631</v>
          </cell>
          <cell r="E4">
            <v>-16.404457089989702</v>
          </cell>
          <cell r="F4">
            <v>2.1579999999999999</v>
          </cell>
          <cell r="G4">
            <v>-9.5660000000000007</v>
          </cell>
          <cell r="H4">
            <v>612.03</v>
          </cell>
          <cell r="I4">
            <v>2.6811310856614199E-20</v>
          </cell>
        </row>
        <row r="5">
          <cell r="C5">
            <v>-2.6120000000000001</v>
          </cell>
          <cell r="D5">
            <v>-6.5661583149730998</v>
          </cell>
          <cell r="E5">
            <v>1.34167031737747</v>
          </cell>
          <cell r="F5">
            <v>2.0129999999999999</v>
          </cell>
          <cell r="G5">
            <v>-1.2969999999999999</v>
          </cell>
          <cell r="H5">
            <v>611.25</v>
          </cell>
          <cell r="I5">
            <v>0.194960982777592</v>
          </cell>
        </row>
        <row r="6">
          <cell r="C6">
            <v>-21.05</v>
          </cell>
          <cell r="D6">
            <v>-25.288622659527402</v>
          </cell>
          <cell r="E6">
            <v>-16.811629825803799</v>
          </cell>
          <cell r="F6">
            <v>2.1579999999999999</v>
          </cell>
          <cell r="G6">
            <v>-9.7530000000000001</v>
          </cell>
          <cell r="H6">
            <v>612.37</v>
          </cell>
          <cell r="I6">
            <v>5.4776237391074999E-21</v>
          </cell>
        </row>
        <row r="7">
          <cell r="C7">
            <v>-18.437999999999999</v>
          </cell>
          <cell r="D7">
            <v>-22.5812524938816</v>
          </cell>
          <cell r="E7">
            <v>-14.2945119940421</v>
          </cell>
          <cell r="F7">
            <v>2.11</v>
          </cell>
          <cell r="G7">
            <v>-8.7390000000000008</v>
          </cell>
          <cell r="H7">
            <v>611.53</v>
          </cell>
          <cell r="I7">
            <v>2.2550823885544799E-17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-0.379</v>
          </cell>
          <cell r="D2">
            <v>-6.1829305762851696</v>
          </cell>
          <cell r="E2">
            <v>5.4248520772581301</v>
          </cell>
          <cell r="F2">
            <v>2.9550000000000001</v>
          </cell>
          <cell r="G2">
            <v>-0.128</v>
          </cell>
          <cell r="H2">
            <v>613.03</v>
          </cell>
          <cell r="I2">
            <v>0.89798994363403195</v>
          </cell>
        </row>
        <row r="3">
          <cell r="C3">
            <v>-2.4529999999999998</v>
          </cell>
          <cell r="D3">
            <v>-8.2897115363627698</v>
          </cell>
          <cell r="E3">
            <v>3.3840681871783</v>
          </cell>
          <cell r="F3">
            <v>2.972</v>
          </cell>
          <cell r="G3">
            <v>-0.82499999999999996</v>
          </cell>
          <cell r="H3">
            <v>613.04</v>
          </cell>
          <cell r="I3">
            <v>0.40954496276681301</v>
          </cell>
        </row>
        <row r="4">
          <cell r="C4">
            <v>-16.753</v>
          </cell>
          <cell r="D4">
            <v>-23.001607503688799</v>
          </cell>
          <cell r="E4">
            <v>-10.5044699381325</v>
          </cell>
          <cell r="F4">
            <v>3.1819999999999999</v>
          </cell>
          <cell r="G4">
            <v>-5.2649999999999997</v>
          </cell>
          <cell r="H4">
            <v>613.64</v>
          </cell>
          <cell r="I4">
            <v>1.9391733215067E-7</v>
          </cell>
        </row>
        <row r="5">
          <cell r="C5">
            <v>-2.0739999999999998</v>
          </cell>
          <cell r="D5">
            <v>-7.9027905200566604</v>
          </cell>
          <cell r="E5">
            <v>3.7552256696574</v>
          </cell>
          <cell r="F5">
            <v>2.968</v>
          </cell>
          <cell r="G5">
            <v>-0.69899999999999995</v>
          </cell>
          <cell r="H5">
            <v>613.12</v>
          </cell>
          <cell r="I5">
            <v>0.48502050837472899</v>
          </cell>
        </row>
        <row r="6">
          <cell r="C6">
            <v>-16.373999999999999</v>
          </cell>
          <cell r="D6">
            <v>-22.633873773007299</v>
          </cell>
          <cell r="E6">
            <v>-10.114125169916599</v>
          </cell>
          <cell r="F6">
            <v>3.1880000000000002</v>
          </cell>
          <cell r="G6">
            <v>-5.1369999999999996</v>
          </cell>
          <cell r="H6">
            <v>613.80999999999995</v>
          </cell>
          <cell r="I6">
            <v>3.7584493784553399E-7</v>
          </cell>
        </row>
        <row r="7">
          <cell r="C7">
            <v>-14.3</v>
          </cell>
          <cell r="D7">
            <v>-20.414687812075702</v>
          </cell>
          <cell r="E7">
            <v>-8.1857462805543193</v>
          </cell>
          <cell r="F7">
            <v>3.1139999999999999</v>
          </cell>
          <cell r="G7">
            <v>-4.593</v>
          </cell>
          <cell r="H7">
            <v>613.42999999999995</v>
          </cell>
          <cell r="I7">
            <v>5.3060063748006098E-6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1"/>
    </sheetNames>
    <sheetDataSet>
      <sheetData sheetId="0">
        <row r="2">
          <cell r="C2">
            <v>1.796</v>
          </cell>
          <cell r="D2">
            <v>-2.5078757338322801</v>
          </cell>
          <cell r="E2">
            <v>6.10048063906655</v>
          </cell>
          <cell r="F2">
            <v>1.931</v>
          </cell>
          <cell r="G2">
            <v>0.93</v>
          </cell>
          <cell r="H2">
            <v>9.98</v>
          </cell>
          <cell r="I2">
            <v>0.37424366870647202</v>
          </cell>
        </row>
        <row r="3">
          <cell r="C3">
            <v>0.69399999999999995</v>
          </cell>
          <cell r="D3">
            <v>-3.3292309316035702</v>
          </cell>
          <cell r="E3">
            <v>4.7172019177674001</v>
          </cell>
          <cell r="F3">
            <v>1.8</v>
          </cell>
          <cell r="G3">
            <v>0.38600000000000001</v>
          </cell>
          <cell r="H3">
            <v>9.76</v>
          </cell>
          <cell r="I3">
            <v>0.70803090959223902</v>
          </cell>
        </row>
        <row r="4">
          <cell r="C4">
            <v>9.7620000000000005</v>
          </cell>
          <cell r="D4">
            <v>4.0573912329194401</v>
          </cell>
          <cell r="E4">
            <v>15.4671756595875</v>
          </cell>
          <cell r="F4">
            <v>2.5089999999999999</v>
          </cell>
          <cell r="G4">
            <v>3.89</v>
          </cell>
          <cell r="H4">
            <v>8.7100000000000009</v>
          </cell>
          <cell r="I4">
            <v>3.9063404825609403E-3</v>
          </cell>
        </row>
        <row r="5">
          <cell r="C5">
            <v>-1.1020000000000001</v>
          </cell>
          <cell r="D5">
            <v>-7.4505569724590801</v>
          </cell>
          <cell r="E5">
            <v>5.2459211165122399</v>
          </cell>
          <cell r="F5">
            <v>2.8479999999999999</v>
          </cell>
          <cell r="G5">
            <v>-0.38700000000000001</v>
          </cell>
          <cell r="H5">
            <v>9.9600000000000009</v>
          </cell>
          <cell r="I5">
            <v>0.70681507764586704</v>
          </cell>
        </row>
        <row r="6">
          <cell r="C6">
            <v>7.9660000000000002</v>
          </cell>
          <cell r="D6">
            <v>1.7550336399336599</v>
          </cell>
          <cell r="E6">
            <v>14.176979846482199</v>
          </cell>
          <cell r="F6">
            <v>2.7610000000000001</v>
          </cell>
          <cell r="G6">
            <v>2.8849999999999998</v>
          </cell>
          <cell r="H6">
            <v>9.35</v>
          </cell>
          <cell r="I6">
            <v>1.7355906565250202E-2</v>
          </cell>
        </row>
        <row r="7">
          <cell r="C7">
            <v>9.0679999999999996</v>
          </cell>
          <cell r="D7">
            <v>4.7618430459818901</v>
          </cell>
          <cell r="E7">
            <v>13.3747308744141</v>
          </cell>
          <cell r="F7">
            <v>1.9159999999999999</v>
          </cell>
          <cell r="G7">
            <v>4.7320000000000002</v>
          </cell>
          <cell r="H7">
            <v>9.41</v>
          </cell>
          <cell r="I7">
            <v>9.4691406823694505E-4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95.850999999999999</v>
          </cell>
          <cell r="C2">
            <v>82.054902376571803</v>
          </cell>
          <cell r="D2">
            <v>109.647667409438</v>
          </cell>
          <cell r="E2">
            <v>6.2140000000000004</v>
          </cell>
        </row>
        <row r="3">
          <cell r="B3">
            <v>96.259</v>
          </cell>
          <cell r="C3">
            <v>82.462619464787593</v>
          </cell>
          <cell r="D3">
            <v>110.05578359734</v>
          </cell>
          <cell r="E3">
            <v>6.2149999999999999</v>
          </cell>
        </row>
        <row r="4">
          <cell r="B4">
            <v>93.647000000000006</v>
          </cell>
          <cell r="C4">
            <v>79.845316332113697</v>
          </cell>
          <cell r="D4">
            <v>107.44859873225001</v>
          </cell>
          <cell r="E4">
            <v>6.2190000000000003</v>
          </cell>
        </row>
        <row r="5">
          <cell r="B5">
            <v>75.209000000000003</v>
          </cell>
          <cell r="C5">
            <v>61.349419936619697</v>
          </cell>
          <cell r="D5">
            <v>89.068730796910799</v>
          </cell>
          <cell r="E5">
            <v>6.2729999999999997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86.567999999999998</v>
          </cell>
          <cell r="C2">
            <v>83.8547003440721</v>
          </cell>
          <cell r="D2">
            <v>89.281457941497706</v>
          </cell>
          <cell r="E2">
            <v>1.202</v>
          </cell>
        </row>
        <row r="3">
          <cell r="B3">
            <v>86.692999999999998</v>
          </cell>
          <cell r="C3">
            <v>83.979727529738298</v>
          </cell>
          <cell r="D3">
            <v>89.406532158332595</v>
          </cell>
          <cell r="E3">
            <v>1.202</v>
          </cell>
        </row>
        <row r="4">
          <cell r="B4">
            <v>88.186999999999998</v>
          </cell>
          <cell r="C4">
            <v>85.473281891240802</v>
          </cell>
          <cell r="D4">
            <v>90.900373904870193</v>
          </cell>
          <cell r="E4">
            <v>1.202</v>
          </cell>
        </row>
        <row r="5">
          <cell r="B5">
            <v>89.037999999999997</v>
          </cell>
          <cell r="C5">
            <v>86.322283596004496</v>
          </cell>
          <cell r="D5">
            <v>91.752998627351701</v>
          </cell>
          <cell r="E5">
            <v>1.204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319.858</v>
          </cell>
          <cell r="C2">
            <v>236.09814819725</v>
          </cell>
          <cell r="D2">
            <v>403.61732535260597</v>
          </cell>
          <cell r="E2">
            <v>25.876000000000001</v>
          </cell>
        </row>
        <row r="3">
          <cell r="B3">
            <v>319.47899999999998</v>
          </cell>
          <cell r="C3">
            <v>235.72073542230601</v>
          </cell>
          <cell r="D3">
            <v>403.23665962917897</v>
          </cell>
          <cell r="E3">
            <v>25.876000000000001</v>
          </cell>
        </row>
        <row r="4">
          <cell r="B4">
            <v>317.40499999999997</v>
          </cell>
          <cell r="C4">
            <v>233.659083111423</v>
          </cell>
          <cell r="D4">
            <v>401.15074708940699</v>
          </cell>
          <cell r="E4">
            <v>25.879000000000001</v>
          </cell>
        </row>
        <row r="5">
          <cell r="B5">
            <v>303.10500000000002</v>
          </cell>
          <cell r="C5">
            <v>219.481056175487</v>
          </cell>
          <cell r="D5">
            <v>386.72833993387201</v>
          </cell>
          <cell r="E5">
            <v>25.907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55" dataDxfId="53" headerRowBorderDxfId="54" tableBorderDxfId="52" totalsRowBorderDxfId="51">
  <autoFilter ref="H2:M6" xr:uid="{D3980010-2201-43EF-9941-5D34E4A5CF0F}"/>
  <tableColumns count="6">
    <tableColumn id="1" xr3:uid="{48EA7560-AFDA-4976-872C-A62413C27C30}" name="Predictors" dataDxfId="50">
      <calculatedColumnFormula>Table5[[#This Row],[Predictors]]</calculatedColumnFormula>
    </tableColumn>
    <tableColumn id="2" xr3:uid="{B74BAF5A-A8B1-41AC-AA5C-9C7F4D3C00F5}" name="estimate" dataDxfId="49">
      <calculatedColumnFormula>[8]Mode_l_f0_b0!B2</calculatedColumnFormula>
    </tableColumn>
    <tableColumn id="6" xr3:uid="{25F0D2CD-4553-4F0F-A005-7B069A4DF146}" name="2.5% CI" dataDxfId="48">
      <calculatedColumnFormula>[8]Mode_l_f0_b0!C2</calculatedColumnFormula>
    </tableColumn>
    <tableColumn id="5" xr3:uid="{5C65DEBD-594B-4030-A893-0F5416AC8463}" name="97.5% CI" dataDxfId="47">
      <calculatedColumnFormula>[8]Mode_l_f0_b0!D2</calculatedColumnFormula>
    </tableColumn>
    <tableColumn id="4" xr3:uid="{E8CB2113-1504-4E4A-8C69-95B41702801D}" name="std.error" dataDxfId="46">
      <calculatedColumnFormula>[8]Mode_l_f0_b0!E2</calculatedColumnFormula>
    </tableColumn>
    <tableColumn id="8" xr3:uid="{C1996589-8716-4257-9BC3-42E65902C402}" name="|CI-delta|" dataDxfId="45">
      <calculatedColumnFormula>I3-J3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44" dataDxfId="42" headerRowBorderDxfId="43" tableBorderDxfId="41" totalsRowBorderDxfId="40">
  <autoFilter ref="H9:M13" xr:uid="{DE40A492-BBA9-4876-8724-BC64B3994271}"/>
  <tableColumns count="6">
    <tableColumn id="1" xr3:uid="{E34199D2-D5CB-45DC-96B2-AAECCF32344B}" name="Predictors" dataDxfId="39">
      <calculatedColumnFormula>A3</calculatedColumnFormula>
    </tableColumn>
    <tableColumn id="2" xr3:uid="{BF536D58-8825-421A-A286-3483AB4A0DBA}" name="estimate" dataDxfId="38">
      <calculatedColumnFormula>[10]Mode_h_f0_b0!B2</calculatedColumnFormula>
    </tableColumn>
    <tableColumn id="6" xr3:uid="{51E253F3-5545-4607-87E2-3713F0C79ED0}" name="2.5% CI" dataDxfId="37">
      <calculatedColumnFormula>[10]Mode_h_f0_b0!C2</calculatedColumnFormula>
    </tableColumn>
    <tableColumn id="5" xr3:uid="{39D9684C-88E4-42B1-822E-8BF560658BA3}" name="97.5% CI" dataDxfId="36">
      <calculatedColumnFormula>[10]Mode_h_f0_b0!D2</calculatedColumnFormula>
    </tableColumn>
    <tableColumn id="4" xr3:uid="{DBC249E2-0975-4309-BB60-C2B64E67BC66}" name="std.error" dataDxfId="35">
      <calculatedColumnFormula>[10]Mode_h_f0_b0!E2</calculatedColumnFormula>
    </tableColumn>
    <tableColumn id="8" xr3:uid="{91174BE1-7871-4821-9200-FC6E6061BBAE}" name="|CI-delta|" dataDxfId="34">
      <calculatedColumnFormula>I10-J10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33" dataDxfId="31" headerRowBorderDxfId="32" tableBorderDxfId="30" totalsRowBorderDxfId="29">
  <autoFilter ref="A2:F6" xr:uid="{31E79EDA-219D-4CFA-8AA6-6A991A81B772}"/>
  <tableColumns count="6">
    <tableColumn id="1" xr3:uid="{25702B6E-B402-46EF-BB07-89FAEF761F4F}" name="Predictors" dataDxfId="28"/>
    <tableColumn id="2" xr3:uid="{55B41C0A-72EC-4198-AA0E-BDC398F9A9B6}" name="estimate" dataDxfId="27">
      <calculatedColumnFormula>[7]Mode_l_t_b0!B2</calculatedColumnFormula>
    </tableColumn>
    <tableColumn id="6" xr3:uid="{6F9FB966-53EF-492A-8818-43E47D6A804A}" name="2.5% CI" dataDxfId="26">
      <calculatedColumnFormula>[7]Mode_l_t_b0!C2</calculatedColumnFormula>
    </tableColumn>
    <tableColumn id="5" xr3:uid="{79B4821D-DF78-4C65-827E-002BD888F3B1}" name="97.5% CI" dataDxfId="25">
      <calculatedColumnFormula>[7]Mode_l_t_b0!D2</calculatedColumnFormula>
    </tableColumn>
    <tableColumn id="11" xr3:uid="{F482AED5-B0BB-44BF-A8A3-D22BD51F16CA}" name="std.error" dataDxfId="24">
      <calculatedColumnFormula>[7]Mode_l_t_b0!E2</calculatedColumnFormula>
    </tableColumn>
    <tableColumn id="8" xr3:uid="{E2CC2F45-52B6-411C-8857-874E710E7E9B}" name="|CI-delta|" dataDxfId="23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22" dataDxfId="20" headerRowBorderDxfId="21" tableBorderDxfId="19" totalsRowBorderDxfId="18">
  <autoFilter ref="A9:F13" xr:uid="{873E651E-364D-4C9A-AC67-F669F1DC98F7}"/>
  <tableColumns count="6">
    <tableColumn id="1" xr3:uid="{13F39383-83C5-45EF-A3DC-AB048CB47D6B}" name="Predictors" dataDxfId="17">
      <calculatedColumnFormula>A3</calculatedColumnFormula>
    </tableColumn>
    <tableColumn id="2" xr3:uid="{FC01EC59-6FE5-4984-BD8C-56885D9A31B8}" name="estimate" dataDxfId="16">
      <calculatedColumnFormula>[9]Mode_h_t_b0!B2</calculatedColumnFormula>
    </tableColumn>
    <tableColumn id="6" xr3:uid="{123C5CEC-9EE4-42F1-8816-CAF425B9D6D8}" name="2.5% CI" dataDxfId="15">
      <calculatedColumnFormula>[9]Mode_h_t_b0!C2</calculatedColumnFormula>
    </tableColumn>
    <tableColumn id="5" xr3:uid="{92067161-C954-46A0-8425-5016FA39924E}" name="97.5% CI" dataDxfId="14">
      <calculatedColumnFormula>[9]Mode_h_t_b0!D2</calculatedColumnFormula>
    </tableColumn>
    <tableColumn id="11" xr3:uid="{BC66FE52-2DDC-4CAC-9D64-34A38A088B90}" name="std.error" dataDxfId="13">
      <calculatedColumnFormula>[9]Mode_h_t_b0!E2</calculatedColumnFormula>
    </tableColumn>
    <tableColumn id="8" xr3:uid="{017AD943-F50D-4872-8482-F88D6E168424}" name="|CI-delta|" dataDxfId="12">
      <calculatedColumnFormula>B10-C10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zoomScale="70" zoomScaleNormal="70" zoomScaleSheetLayoutView="55" workbookViewId="0"/>
  </sheetViews>
  <sheetFormatPr defaultColWidth="13.88671875" defaultRowHeight="13.2" x14ac:dyDescent="0.25"/>
  <cols>
    <col min="1" max="1" width="12.33203125" style="12" customWidth="1"/>
    <col min="2" max="3" width="7.6640625" style="11" customWidth="1"/>
    <col min="4" max="5" width="11.44140625" style="11" customWidth="1"/>
    <col min="6" max="7" width="8.6640625" style="11" customWidth="1"/>
    <col min="8" max="8" width="11.44140625" style="11" customWidth="1"/>
    <col min="9" max="9" width="9.6640625" style="13" customWidth="1"/>
    <col min="10" max="10" width="11.44140625" style="13" customWidth="1"/>
    <col min="11" max="12" width="7.6640625" style="11" customWidth="1"/>
    <col min="13" max="14" width="11.44140625" style="11" customWidth="1"/>
    <col min="15" max="16" width="8.6640625" style="11" customWidth="1"/>
    <col min="17" max="17" width="11.44140625" style="14" customWidth="1"/>
    <col min="18" max="18" width="9.6640625" style="14" customWidth="1"/>
    <col min="19" max="19" width="11.44140625" style="14" customWidth="1"/>
    <col min="20" max="21" width="7.6640625" style="11" customWidth="1"/>
    <col min="22" max="23" width="11.44140625" style="11" customWidth="1"/>
    <col min="24" max="25" width="8.6640625" style="11" customWidth="1"/>
    <col min="26" max="26" width="11.44140625" style="14" customWidth="1"/>
    <col min="27" max="27" width="9.6640625" style="14" customWidth="1"/>
    <col min="28" max="28" width="11.44140625" style="14" customWidth="1"/>
    <col min="29" max="30" width="7.6640625" style="11" customWidth="1"/>
    <col min="31" max="32" width="11.44140625" style="11" customWidth="1"/>
    <col min="33" max="34" width="8.6640625" style="11" customWidth="1"/>
    <col min="35" max="35" width="11.44140625" style="14" customWidth="1"/>
    <col min="36" max="36" width="9.6640625" style="14" customWidth="1"/>
    <col min="37" max="37" width="11.44140625" style="14" customWidth="1"/>
    <col min="38" max="39" width="7.6640625" style="11" customWidth="1"/>
    <col min="40" max="41" width="11.44140625" style="11" customWidth="1"/>
    <col min="42" max="43" width="8.6640625" style="11" customWidth="1"/>
    <col min="44" max="44" width="11.44140625" style="14" customWidth="1"/>
    <col min="45" max="45" width="9.6640625" style="14" customWidth="1"/>
    <col min="46" max="46" width="11.44140625" style="14" customWidth="1"/>
    <col min="47" max="48" width="7.6640625" style="11" customWidth="1"/>
    <col min="49" max="50" width="11.44140625" style="11" customWidth="1"/>
    <col min="51" max="52" width="8.6640625" style="11" customWidth="1"/>
    <col min="53" max="53" width="11.44140625" style="14" customWidth="1"/>
    <col min="54" max="54" width="9.6640625" style="14" customWidth="1"/>
    <col min="55" max="55" width="11.44140625" style="14" customWidth="1"/>
    <col min="56" max="57" width="11.44140625" style="11" customWidth="1"/>
    <col min="58" max="16384" width="13.88671875" style="11"/>
  </cols>
  <sheetData>
    <row r="1" spans="1:57" s="10" customFormat="1" ht="33.6" customHeight="1" thickBot="1" x14ac:dyDescent="0.35">
      <c r="A1" s="49" t="s">
        <v>41</v>
      </c>
      <c r="B1" s="102" t="s">
        <v>22</v>
      </c>
      <c r="C1" s="99"/>
      <c r="D1" s="99"/>
      <c r="E1" s="99"/>
      <c r="F1" s="99"/>
      <c r="G1" s="99"/>
      <c r="H1" s="99"/>
      <c r="I1" s="99"/>
      <c r="J1" s="99"/>
      <c r="K1" s="98" t="s">
        <v>23</v>
      </c>
      <c r="L1" s="99"/>
      <c r="M1" s="99"/>
      <c r="N1" s="99"/>
      <c r="O1" s="99"/>
      <c r="P1" s="99"/>
      <c r="Q1" s="99"/>
      <c r="R1" s="99"/>
      <c r="S1" s="100"/>
      <c r="T1" s="98" t="s">
        <v>24</v>
      </c>
      <c r="U1" s="99"/>
      <c r="V1" s="99"/>
      <c r="W1" s="99"/>
      <c r="X1" s="99"/>
      <c r="Y1" s="99"/>
      <c r="Z1" s="99"/>
      <c r="AA1" s="99"/>
      <c r="AB1" s="100"/>
      <c r="AC1" s="99" t="s">
        <v>25</v>
      </c>
      <c r="AD1" s="99"/>
      <c r="AE1" s="99"/>
      <c r="AF1" s="99"/>
      <c r="AG1" s="99"/>
      <c r="AH1" s="99"/>
      <c r="AI1" s="99"/>
      <c r="AJ1" s="99"/>
      <c r="AK1" s="100"/>
      <c r="AL1" s="98" t="s">
        <v>26</v>
      </c>
      <c r="AM1" s="99"/>
      <c r="AN1" s="99"/>
      <c r="AO1" s="99"/>
      <c r="AP1" s="99"/>
      <c r="AQ1" s="99"/>
      <c r="AR1" s="99"/>
      <c r="AS1" s="99"/>
      <c r="AT1" s="100"/>
      <c r="AU1" s="98" t="s">
        <v>27</v>
      </c>
      <c r="AV1" s="99"/>
      <c r="AW1" s="99"/>
      <c r="AX1" s="99"/>
      <c r="AY1" s="99"/>
      <c r="AZ1" s="99"/>
      <c r="BA1" s="99"/>
      <c r="BB1" s="99"/>
      <c r="BC1" s="100"/>
      <c r="BD1" s="101" t="s">
        <v>34</v>
      </c>
      <c r="BE1" s="101"/>
    </row>
    <row r="2" spans="1:57" s="45" customFormat="1" ht="33.6" customHeight="1" thickTop="1" thickBot="1" x14ac:dyDescent="0.3">
      <c r="A2" s="38" t="s">
        <v>31</v>
      </c>
      <c r="B2" s="39" t="s">
        <v>36</v>
      </c>
      <c r="C2" s="38" t="s">
        <v>1</v>
      </c>
      <c r="D2" s="38" t="s">
        <v>8</v>
      </c>
      <c r="E2" s="38" t="s">
        <v>9</v>
      </c>
      <c r="F2" s="38" t="s">
        <v>7</v>
      </c>
      <c r="G2" s="38" t="s">
        <v>10</v>
      </c>
      <c r="H2" s="38" t="s">
        <v>19</v>
      </c>
      <c r="I2" s="40" t="s">
        <v>39</v>
      </c>
      <c r="J2" s="40" t="s">
        <v>30</v>
      </c>
      <c r="K2" s="41" t="str">
        <f t="shared" ref="K2:S2" si="0">B2</f>
        <v>β1</v>
      </c>
      <c r="L2" s="38" t="str">
        <f t="shared" si="0"/>
        <v xml:space="preserve">SE </v>
      </c>
      <c r="M2" s="38" t="str">
        <f t="shared" si="0"/>
        <v>2.5% CI</v>
      </c>
      <c r="N2" s="38" t="str">
        <f t="shared" si="0"/>
        <v>97.5% CI</v>
      </c>
      <c r="O2" s="38" t="str">
        <f t="shared" si="0"/>
        <v>t</v>
      </c>
      <c r="P2" s="38" t="str">
        <f t="shared" si="0"/>
        <v>df</v>
      </c>
      <c r="Q2" s="42" t="str">
        <f t="shared" si="0"/>
        <v>p. val.</v>
      </c>
      <c r="R2" s="42" t="str">
        <f t="shared" si="0"/>
        <v>p.adj. (bf=16)</v>
      </c>
      <c r="S2" s="43" t="str">
        <f t="shared" si="0"/>
        <v>sig.</v>
      </c>
      <c r="T2" s="41" t="str">
        <f t="shared" ref="T2:AB2" si="1">B2</f>
        <v>β1</v>
      </c>
      <c r="U2" s="38" t="str">
        <f t="shared" si="1"/>
        <v xml:space="preserve">SE </v>
      </c>
      <c r="V2" s="38" t="str">
        <f t="shared" si="1"/>
        <v>2.5% CI</v>
      </c>
      <c r="W2" s="38" t="str">
        <f t="shared" si="1"/>
        <v>97.5% CI</v>
      </c>
      <c r="X2" s="38" t="str">
        <f t="shared" si="1"/>
        <v>t</v>
      </c>
      <c r="Y2" s="38" t="str">
        <f t="shared" si="1"/>
        <v>df</v>
      </c>
      <c r="Z2" s="42" t="str">
        <f t="shared" si="1"/>
        <v>p. val.</v>
      </c>
      <c r="AA2" s="42" t="str">
        <f t="shared" si="1"/>
        <v>p.adj. (bf=16)</v>
      </c>
      <c r="AB2" s="43" t="str">
        <f t="shared" si="1"/>
        <v>sig.</v>
      </c>
      <c r="AC2" s="38" t="str">
        <f t="shared" ref="AC2:AI2" si="2">B2</f>
        <v>β1</v>
      </c>
      <c r="AD2" s="38" t="str">
        <f t="shared" si="2"/>
        <v xml:space="preserve">SE </v>
      </c>
      <c r="AE2" s="38" t="str">
        <f t="shared" si="2"/>
        <v>2.5% CI</v>
      </c>
      <c r="AF2" s="38" t="str">
        <f t="shared" si="2"/>
        <v>97.5% CI</v>
      </c>
      <c r="AG2" s="38" t="str">
        <f t="shared" si="2"/>
        <v>t</v>
      </c>
      <c r="AH2" s="38" t="str">
        <f t="shared" si="2"/>
        <v>df</v>
      </c>
      <c r="AI2" s="42" t="str">
        <f t="shared" si="2"/>
        <v>p. val.</v>
      </c>
      <c r="AJ2" s="42" t="str">
        <f t="shared" ref="AJ2" si="3">I2</f>
        <v>p.adj. (bf=16)</v>
      </c>
      <c r="AK2" s="43" t="str">
        <f>J2</f>
        <v>sig.</v>
      </c>
      <c r="AL2" s="41" t="str">
        <f t="shared" ref="AL2:AR2" si="4">B2</f>
        <v>β1</v>
      </c>
      <c r="AM2" s="38" t="str">
        <f t="shared" si="4"/>
        <v xml:space="preserve">SE </v>
      </c>
      <c r="AN2" s="38" t="str">
        <f t="shared" si="4"/>
        <v>2.5% CI</v>
      </c>
      <c r="AO2" s="38" t="str">
        <f t="shared" si="4"/>
        <v>97.5% CI</v>
      </c>
      <c r="AP2" s="38" t="str">
        <f t="shared" si="4"/>
        <v>t</v>
      </c>
      <c r="AQ2" s="38" t="str">
        <f t="shared" si="4"/>
        <v>df</v>
      </c>
      <c r="AR2" s="42" t="str">
        <f t="shared" si="4"/>
        <v>p. val.</v>
      </c>
      <c r="AS2" s="42" t="str">
        <f t="shared" ref="AS2" si="5">I2</f>
        <v>p.adj. (bf=16)</v>
      </c>
      <c r="AT2" s="43" t="str">
        <f>J2</f>
        <v>sig.</v>
      </c>
      <c r="AU2" s="41" t="str">
        <f t="shared" ref="AU2:BA2" si="6">B2</f>
        <v>β1</v>
      </c>
      <c r="AV2" s="38" t="str">
        <f t="shared" si="6"/>
        <v xml:space="preserve">SE </v>
      </c>
      <c r="AW2" s="38" t="str">
        <f t="shared" si="6"/>
        <v>2.5% CI</v>
      </c>
      <c r="AX2" s="38" t="str">
        <f t="shared" si="6"/>
        <v>97.5% CI</v>
      </c>
      <c r="AY2" s="38" t="str">
        <f t="shared" si="6"/>
        <v>t</v>
      </c>
      <c r="AZ2" s="38" t="str">
        <f t="shared" si="6"/>
        <v>df</v>
      </c>
      <c r="BA2" s="42" t="str">
        <f t="shared" si="6"/>
        <v>p. val.</v>
      </c>
      <c r="BB2" s="42" t="str">
        <f t="shared" ref="BB2" si="7">I2</f>
        <v>p.adj. (bf=16)</v>
      </c>
      <c r="BC2" s="44" t="str">
        <f>S2</f>
        <v>sig.</v>
      </c>
      <c r="BD2" s="38" t="s">
        <v>32</v>
      </c>
      <c r="BE2" s="38" t="s">
        <v>33</v>
      </c>
    </row>
    <row r="3" spans="1:57" s="20" customFormat="1" ht="33.6" customHeight="1" thickTop="1" thickBot="1" x14ac:dyDescent="0.3">
      <c r="A3" s="16" t="s">
        <v>20</v>
      </c>
      <c r="B3" s="17">
        <f>[1]Mode_l_f0_b1!C2</f>
        <v>0.155</v>
      </c>
      <c r="C3" s="18">
        <f>[1]Mode_l_f0_b1!D2</f>
        <v>-0.50943453690991902</v>
      </c>
      <c r="D3" s="18">
        <f>[1]Mode_l_f0_b1!E2</f>
        <v>0.81963197914568997</v>
      </c>
      <c r="E3" s="18">
        <f>[1]Mode_l_f0_b1!F2</f>
        <v>0.29799999999999999</v>
      </c>
      <c r="F3" s="18">
        <f>[1]Mode_l_f0_b1!G2</f>
        <v>0.52</v>
      </c>
      <c r="G3" s="18">
        <f>[1]Mode_l_f0_b1!H2</f>
        <v>10.02</v>
      </c>
      <c r="H3" s="47">
        <f>[1]Mode_l_f0_b1!I2</f>
        <v>0.61444412098617396</v>
      </c>
      <c r="I3" s="47">
        <f>[1]Mode_l_f0_b1!J2</f>
        <v>0</v>
      </c>
      <c r="J3" s="37">
        <f>[1]Mode_l_f0_b1!K2</f>
        <v>0</v>
      </c>
      <c r="K3" s="19">
        <f>[1]Mode_l_f0_b1!C3</f>
        <v>1.6759999999999999</v>
      </c>
      <c r="L3" s="18">
        <f>[1]Mode_l_f0_b1!D3</f>
        <v>0.97940942014213705</v>
      </c>
      <c r="M3" s="18">
        <f>[1]Mode_l_f0_b1!E3</f>
        <v>2.37280423864037</v>
      </c>
      <c r="N3" s="18">
        <f>[1]Mode_l_f0_b1!F3</f>
        <v>0.312</v>
      </c>
      <c r="O3" s="18">
        <f>[1]Mode_l_f0_b1!G3</f>
        <v>5.3719999999999999</v>
      </c>
      <c r="P3" s="18">
        <f>[1]Mode_l_f0_b1!H3</f>
        <v>9.84</v>
      </c>
      <c r="Q3" s="47">
        <f>[1]Mode_l_f0_b1!I3</f>
        <v>3.3120951818935097E-4</v>
      </c>
      <c r="R3" s="47">
        <f>[1]Mode_l_f0_b1!J3</f>
        <v>0</v>
      </c>
      <c r="S3" s="37">
        <f>[1]Mode_l_f0_b1!K3</f>
        <v>0</v>
      </c>
      <c r="T3" s="19">
        <f>[1]Mode_l_f0_b1!C4</f>
        <v>2.64</v>
      </c>
      <c r="U3" s="18">
        <f>[1]Mode_l_f0_b1!D4</f>
        <v>1.45315161612085</v>
      </c>
      <c r="V3" s="18">
        <f>[1]Mode_l_f0_b1!E4</f>
        <v>3.8270949899648898</v>
      </c>
      <c r="W3" s="18">
        <f>[1]Mode_l_f0_b1!F4</f>
        <v>0.53400000000000003</v>
      </c>
      <c r="X3" s="18">
        <f>[1]Mode_l_f0_b1!G4</f>
        <v>4.9429999999999996</v>
      </c>
      <c r="Y3" s="18">
        <f>[1]Mode_l_f0_b1!H4</f>
        <v>10.199999999999999</v>
      </c>
      <c r="Z3" s="47">
        <f>[1]Mode_l_f0_b1!I4</f>
        <v>5.5112866319906003E-4</v>
      </c>
      <c r="AA3" s="47">
        <f>[1]Mode_l_f0_b1!J4</f>
        <v>0</v>
      </c>
      <c r="AB3" s="37">
        <f>[1]Mode_l_f0_b1!K4</f>
        <v>0</v>
      </c>
      <c r="AC3" s="18">
        <f>[1]Mode_l_f0_b1!C5</f>
        <v>1.5209999999999999</v>
      </c>
      <c r="AD3" s="18">
        <f>[1]Mode_l_f0_b1!D5</f>
        <v>0.48402381934203498</v>
      </c>
      <c r="AE3" s="18">
        <f>[1]Mode_l_f0_b1!E5</f>
        <v>2.5579917786926401</v>
      </c>
      <c r="AF3" s="18">
        <f>[1]Mode_l_f0_b1!F5</f>
        <v>0.46500000000000002</v>
      </c>
      <c r="AG3" s="18">
        <f>[1]Mode_l_f0_b1!G5</f>
        <v>3.2690000000000001</v>
      </c>
      <c r="AH3" s="18">
        <f>[1]Mode_l_f0_b1!H5</f>
        <v>9.98</v>
      </c>
      <c r="AI3" s="47">
        <f>[1]Mode_l_f0_b1!I5</f>
        <v>8.4647689719906192E-3</v>
      </c>
      <c r="AJ3" s="47">
        <f>[1]Mode_l_f0_b1!J5</f>
        <v>0</v>
      </c>
      <c r="AK3" s="37">
        <f>[1]Mode_l_f0_b1!K5</f>
        <v>0</v>
      </c>
      <c r="AL3" s="19">
        <f>[1]Mode_l_f0_b1!C6</f>
        <v>2.4849999999999999</v>
      </c>
      <c r="AM3" s="18">
        <f>[1]Mode_l_f0_b1!D6</f>
        <v>0.840057137165098</v>
      </c>
      <c r="AN3" s="18">
        <f>[1]Mode_l_f0_b1!E6</f>
        <v>4.12999008653291</v>
      </c>
      <c r="AO3" s="18">
        <f>[1]Mode_l_f0_b1!F6</f>
        <v>0.74</v>
      </c>
      <c r="AP3" s="18">
        <f>[1]Mode_l_f0_b1!G6</f>
        <v>3.36</v>
      </c>
      <c r="AQ3" s="18">
        <f>[1]Mode_l_f0_b1!H6</f>
        <v>10.14</v>
      </c>
      <c r="AR3" s="47">
        <f>[1]Mode_l_f0_b1!I6</f>
        <v>7.11047990905893E-3</v>
      </c>
      <c r="AS3" s="47">
        <f>[1]Mode_l_f0_b1!J6</f>
        <v>0</v>
      </c>
      <c r="AT3" s="37">
        <f>[1]Mode_l_f0_b1!K6</f>
        <v>0</v>
      </c>
      <c r="AU3" s="19">
        <f>[1]Mode_l_f0_b1!C7</f>
        <v>0.96399999999999997</v>
      </c>
      <c r="AV3" s="18">
        <f>[1]Mode_l_f0_b1!D7</f>
        <v>-0.29469462806631103</v>
      </c>
      <c r="AW3" s="18">
        <f>[1]Mode_l_f0_b1!E7</f>
        <v>2.2227253874079098</v>
      </c>
      <c r="AX3" s="18">
        <f>[1]Mode_l_f0_b1!F7</f>
        <v>0.56599999999999995</v>
      </c>
      <c r="AY3" s="18">
        <f>[1]Mode_l_f0_b1!G7</f>
        <v>1.704</v>
      </c>
      <c r="AZ3" s="18">
        <f>[1]Mode_l_f0_b1!H7</f>
        <v>10.130000000000001</v>
      </c>
      <c r="BA3" s="47">
        <f>[1]Mode_l_f0_b1!I7</f>
        <v>0.11889950607362899</v>
      </c>
      <c r="BB3" s="47">
        <f>[1]Mode_l_f0_b1!J7</f>
        <v>0</v>
      </c>
      <c r="BC3" s="37">
        <f>[1]Mode_l_f0_b1!K7</f>
        <v>0</v>
      </c>
      <c r="BD3" s="18" t="e">
        <f>#REF!</f>
        <v>#REF!</v>
      </c>
      <c r="BE3" s="18" t="e">
        <f>#REF!</f>
        <v>#REF!</v>
      </c>
    </row>
    <row r="4" spans="1:57" s="20" customFormat="1" ht="33.6" customHeight="1" thickBot="1" x14ac:dyDescent="0.3">
      <c r="A4" s="21" t="s">
        <v>21</v>
      </c>
      <c r="B4" s="22">
        <f>[2]Mode_h_f0_b1!C2</f>
        <v>0.39900000000000002</v>
      </c>
      <c r="C4" s="15">
        <f>[2]Mode_h_f0_b1!D2</f>
        <v>-0.42281604473992301</v>
      </c>
      <c r="D4" s="15">
        <f>[2]Mode_h_f0_b1!E2</f>
        <v>1.22033454952666</v>
      </c>
      <c r="E4" s="15">
        <f>[2]Mode_h_f0_b1!F2</f>
        <v>0.371</v>
      </c>
      <c r="F4" s="15">
        <f>[2]Mode_h_f0_b1!G2</f>
        <v>1.075</v>
      </c>
      <c r="G4" s="15">
        <f>[2]Mode_h_f0_b1!H2</f>
        <v>10.45</v>
      </c>
      <c r="H4" s="47">
        <f>[2]Mode_h_f0_b1!I2</f>
        <v>0.306482410146387</v>
      </c>
      <c r="I4" s="47">
        <f>[2]Mode_h_f0_b1!J2</f>
        <v>0</v>
      </c>
      <c r="J4" s="37">
        <f>[2]Mode_h_f0_b1!K2</f>
        <v>0</v>
      </c>
      <c r="K4" s="23">
        <f>[2]Mode_h_f0_b1!C3</f>
        <v>1.7410000000000001</v>
      </c>
      <c r="L4" s="15">
        <f>[2]Mode_h_f0_b1!D3</f>
        <v>0.98251761387911796</v>
      </c>
      <c r="M4" s="15">
        <f>[2]Mode_h_f0_b1!E3</f>
        <v>2.4994457609043601</v>
      </c>
      <c r="N4" s="15">
        <f>[2]Mode_h_f0_b1!F3</f>
        <v>0.34200000000000003</v>
      </c>
      <c r="O4" s="15">
        <f>[2]Mode_h_f0_b1!G3</f>
        <v>5.0890000000000004</v>
      </c>
      <c r="P4" s="15">
        <f>[2]Mode_h_f0_b1!H3</f>
        <v>10.38</v>
      </c>
      <c r="Q4" s="47">
        <f>[2]Mode_h_f0_b1!I3</f>
        <v>4.1909821958294099E-4</v>
      </c>
      <c r="R4" s="47">
        <f>[2]Mode_h_f0_b1!J3</f>
        <v>0</v>
      </c>
      <c r="S4" s="37">
        <f>[2]Mode_h_f0_b1!K3</f>
        <v>0</v>
      </c>
      <c r="T4" s="23">
        <f>[2]Mode_h_f0_b1!C4</f>
        <v>4.4640000000000004</v>
      </c>
      <c r="U4" s="15">
        <f>[2]Mode_h_f0_b1!D4</f>
        <v>2.96632812874146</v>
      </c>
      <c r="V4" s="15">
        <f>[2]Mode_h_f0_b1!E4</f>
        <v>5.9607935198817099</v>
      </c>
      <c r="W4" s="15">
        <f>[2]Mode_h_f0_b1!F4</f>
        <v>0.67400000000000004</v>
      </c>
      <c r="X4" s="15">
        <f>[2]Mode_h_f0_b1!G4</f>
        <v>6.6230000000000002</v>
      </c>
      <c r="Y4" s="15">
        <f>[2]Mode_h_f0_b1!H4</f>
        <v>10.220000000000001</v>
      </c>
      <c r="Z4" s="47">
        <f>[2]Mode_h_f0_b1!I4</f>
        <v>5.3158097784640799E-5</v>
      </c>
      <c r="AA4" s="47">
        <f>[2]Mode_h_f0_b1!J4</f>
        <v>0</v>
      </c>
      <c r="AB4" s="37">
        <f>[2]Mode_h_f0_b1!K4</f>
        <v>0</v>
      </c>
      <c r="AC4" s="15">
        <f>[2]Mode_h_f0_b1!C5</f>
        <v>1.3420000000000001</v>
      </c>
      <c r="AD4" s="15">
        <f>[2]Mode_h_f0_b1!D5</f>
        <v>0.26418211339337699</v>
      </c>
      <c r="AE4" s="15">
        <f>[2]Mode_h_f0_b1!E5</f>
        <v>2.4202629979644201</v>
      </c>
      <c r="AF4" s="15">
        <f>[2]Mode_h_f0_b1!F5</f>
        <v>0.48299999999999998</v>
      </c>
      <c r="AG4" s="15">
        <f>[2]Mode_h_f0_b1!G5</f>
        <v>2.7759999999999998</v>
      </c>
      <c r="AH4" s="15">
        <f>[2]Mode_h_f0_b1!H5</f>
        <v>9.94</v>
      </c>
      <c r="AI4" s="47">
        <f>[2]Mode_h_f0_b1!I5</f>
        <v>1.9672597370437798E-2</v>
      </c>
      <c r="AJ4" s="47">
        <f>[2]Mode_h_f0_b1!J5</f>
        <v>0</v>
      </c>
      <c r="AK4" s="37">
        <f>[2]Mode_h_f0_b1!K5</f>
        <v>0</v>
      </c>
      <c r="AL4" s="23">
        <f>[2]Mode_h_f0_b1!C6</f>
        <v>4.0650000000000004</v>
      </c>
      <c r="AM4" s="15">
        <f>[2]Mode_h_f0_b1!D6</f>
        <v>2.0875046308273202</v>
      </c>
      <c r="AN4" s="15">
        <f>[2]Mode_h_f0_b1!E6</f>
        <v>6.04210024280271</v>
      </c>
      <c r="AO4" s="15">
        <f>[2]Mode_h_f0_b1!F6</f>
        <v>0.88900000000000001</v>
      </c>
      <c r="AP4" s="15">
        <f>[2]Mode_h_f0_b1!G6</f>
        <v>4.5709999999999997</v>
      </c>
      <c r="AQ4" s="15">
        <f>[2]Mode_h_f0_b1!H6</f>
        <v>10.16</v>
      </c>
      <c r="AR4" s="47">
        <f>[2]Mode_h_f0_b1!I6</f>
        <v>9.8476474998092996E-4</v>
      </c>
      <c r="AS4" s="47">
        <f>[2]Mode_h_f0_b1!J6</f>
        <v>0</v>
      </c>
      <c r="AT4" s="37">
        <f>[2]Mode_h_f0_b1!K6</f>
        <v>0</v>
      </c>
      <c r="AU4" s="23">
        <f>[2]Mode_h_f0_b1!C7</f>
        <v>2.7229999999999999</v>
      </c>
      <c r="AV4" s="15">
        <f>[2]Mode_h_f0_b1!D7</f>
        <v>1.0688542821568201</v>
      </c>
      <c r="AW4" s="15">
        <f>[2]Mode_h_f0_b1!E7</f>
        <v>4.37630670541082</v>
      </c>
      <c r="AX4" s="15">
        <f>[2]Mode_h_f0_b1!F7</f>
        <v>0.74399999999999999</v>
      </c>
      <c r="AY4" s="15">
        <f>[2]Mode_h_f0_b1!G7</f>
        <v>3.6589999999999998</v>
      </c>
      <c r="AZ4" s="15">
        <f>[2]Mode_h_f0_b1!H7</f>
        <v>10.19</v>
      </c>
      <c r="BA4" s="47">
        <f>[2]Mode_h_f0_b1!I7</f>
        <v>4.2602606342496997E-3</v>
      </c>
      <c r="BB4" s="47">
        <f>[2]Mode_h_f0_b1!J7</f>
        <v>0</v>
      </c>
      <c r="BC4" s="37">
        <f>[2]Mode_h_f0_b1!K7</f>
        <v>0</v>
      </c>
      <c r="BD4" s="15" t="e">
        <f>#REF!</f>
        <v>#REF!</v>
      </c>
      <c r="BE4" s="15" t="e">
        <f>#REF!</f>
        <v>#REF!</v>
      </c>
    </row>
    <row r="5" spans="1:57" s="20" customFormat="1" ht="33.6" customHeight="1" thickBot="1" x14ac:dyDescent="0.3">
      <c r="A5" s="24" t="s">
        <v>43</v>
      </c>
      <c r="B5" s="25"/>
      <c r="C5" s="26"/>
      <c r="D5" s="26"/>
      <c r="E5" s="26"/>
      <c r="F5" s="26"/>
      <c r="G5" s="26"/>
      <c r="H5" s="47"/>
      <c r="I5" s="47"/>
      <c r="J5" s="37"/>
      <c r="K5" s="27"/>
      <c r="L5" s="26"/>
      <c r="M5" s="26"/>
      <c r="N5" s="26"/>
      <c r="O5" s="26"/>
      <c r="P5" s="26"/>
      <c r="Q5" s="47"/>
      <c r="R5" s="47"/>
      <c r="S5" s="37"/>
      <c r="T5" s="27"/>
      <c r="U5" s="26"/>
      <c r="V5" s="26"/>
      <c r="W5" s="26"/>
      <c r="X5" s="26"/>
      <c r="Y5" s="26"/>
      <c r="Z5" s="47"/>
      <c r="AA5" s="47"/>
      <c r="AB5" s="37"/>
      <c r="AC5" s="26"/>
      <c r="AD5" s="26"/>
      <c r="AE5" s="26"/>
      <c r="AF5" s="26"/>
      <c r="AG5" s="26"/>
      <c r="AH5" s="26"/>
      <c r="AI5" s="47"/>
      <c r="AJ5" s="47"/>
      <c r="AK5" s="37"/>
      <c r="AL5" s="27"/>
      <c r="AM5" s="26"/>
      <c r="AN5" s="26"/>
      <c r="AO5" s="26"/>
      <c r="AP5" s="26"/>
      <c r="AQ5" s="26"/>
      <c r="AR5" s="47"/>
      <c r="AS5" s="47"/>
      <c r="AT5" s="37"/>
      <c r="AU5" s="27"/>
      <c r="AV5" s="26"/>
      <c r="AW5" s="26"/>
      <c r="AX5" s="26"/>
      <c r="AY5" s="26"/>
      <c r="AZ5" s="26"/>
      <c r="BA5" s="47"/>
      <c r="BB5" s="47"/>
      <c r="BC5" s="37"/>
      <c r="BD5" s="26"/>
      <c r="BE5" s="26"/>
    </row>
    <row r="6" spans="1:57" s="20" customFormat="1" ht="33.6" customHeight="1" thickBot="1" x14ac:dyDescent="0.3">
      <c r="A6" s="24" t="s">
        <v>4</v>
      </c>
      <c r="B6" s="25">
        <f>[3]Mode_f0_exc_b1!C2</f>
        <v>0.26100000000000001</v>
      </c>
      <c r="C6" s="26">
        <f>[3]Mode_f0_exc_b1!D2</f>
        <v>-0.41254820729372099</v>
      </c>
      <c r="D6" s="26">
        <f>[3]Mode_f0_exc_b1!E2</f>
        <v>0.93527551925025898</v>
      </c>
      <c r="E6" s="26">
        <f>[3]Mode_f0_exc_b1!F2</f>
        <v>0.30299999999999999</v>
      </c>
      <c r="F6" s="26">
        <f>[3]Mode_f0_exc_b1!G2</f>
        <v>0.86399999999999999</v>
      </c>
      <c r="G6" s="26">
        <f>[3]Mode_f0_exc_b1!H2</f>
        <v>10.050000000000001</v>
      </c>
      <c r="H6" s="47">
        <f>[3]Mode_f0_exc_b1!I2</f>
        <v>0.40796830041544402</v>
      </c>
      <c r="I6" s="47">
        <f>[3]Mode_f0_exc_b1!J2</f>
        <v>0</v>
      </c>
      <c r="J6" s="37">
        <f>[3]Mode_f0_exc_b1!K2</f>
        <v>0</v>
      </c>
      <c r="K6" s="27">
        <f>[3]Mode_f0_exc_b1!C3</f>
        <v>7.8E-2</v>
      </c>
      <c r="L6" s="26">
        <f>[3]Mode_f0_exc_b1!D3</f>
        <v>-0.61155915701038399</v>
      </c>
      <c r="M6" s="26">
        <f>[3]Mode_f0_exc_b1!E3</f>
        <v>0.76844011306703697</v>
      </c>
      <c r="N6" s="26">
        <f>[3]Mode_f0_exc_b1!F3</f>
        <v>0.309</v>
      </c>
      <c r="O6" s="26">
        <f>[3]Mode_f0_exc_b1!G3</f>
        <v>0.254</v>
      </c>
      <c r="P6" s="26">
        <f>[3]Mode_f0_exc_b1!H3</f>
        <v>9.83</v>
      </c>
      <c r="Q6" s="47">
        <f>[3]Mode_f0_exc_b1!I3</f>
        <v>0.80480348730926499</v>
      </c>
      <c r="R6" s="47">
        <f>[3]Mode_f0_exc_b1!J3</f>
        <v>0</v>
      </c>
      <c r="S6" s="37">
        <f>[3]Mode_f0_exc_b1!K3</f>
        <v>0</v>
      </c>
      <c r="T6" s="27">
        <f>[3]Mode_f0_exc_b1!C4</f>
        <v>1.899</v>
      </c>
      <c r="U6" s="26">
        <f>[3]Mode_f0_exc_b1!D4</f>
        <v>0.811668894169842</v>
      </c>
      <c r="V6" s="26">
        <f>[3]Mode_f0_exc_b1!E4</f>
        <v>2.98617140356866</v>
      </c>
      <c r="W6" s="26">
        <f>[3]Mode_f0_exc_b1!F4</f>
        <v>0.48499999999999999</v>
      </c>
      <c r="X6" s="26">
        <f>[3]Mode_f0_exc_b1!G4</f>
        <v>3.919</v>
      </c>
      <c r="Y6" s="26">
        <f>[3]Mode_f0_exc_b1!H4</f>
        <v>9.51</v>
      </c>
      <c r="Z6" s="47">
        <f>[3]Mode_f0_exc_b1!I4</f>
        <v>3.16183824629953E-3</v>
      </c>
      <c r="AA6" s="47">
        <f>[3]Mode_f0_exc_b1!J4</f>
        <v>0</v>
      </c>
      <c r="AB6" s="37">
        <f>[3]Mode_f0_exc_b1!K4</f>
        <v>0</v>
      </c>
      <c r="AC6" s="26">
        <f>[3]Mode_f0_exc_b1!C5</f>
        <v>-0.183</v>
      </c>
      <c r="AD6" s="26">
        <f>[3]Mode_f0_exc_b1!D5</f>
        <v>-1.17619229080053</v>
      </c>
      <c r="AE6" s="26">
        <f>[3]Mode_f0_exc_b1!E5</f>
        <v>0.810345923566827</v>
      </c>
      <c r="AF6" s="26">
        <f>[3]Mode_f0_exc_b1!F5</f>
        <v>0.44600000000000001</v>
      </c>
      <c r="AG6" s="26">
        <f>[3]Mode_f0_exc_b1!G5</f>
        <v>-0.41</v>
      </c>
      <c r="AH6" s="26">
        <f>[3]Mode_f0_exc_b1!H5</f>
        <v>9.98</v>
      </c>
      <c r="AI6" s="47">
        <f>[3]Mode_f0_exc_b1!I5</f>
        <v>0.69013333167957303</v>
      </c>
      <c r="AJ6" s="47">
        <f>[3]Mode_f0_exc_b1!J5</f>
        <v>0</v>
      </c>
      <c r="AK6" s="37">
        <f>[3]Mode_f0_exc_b1!K5</f>
        <v>0</v>
      </c>
      <c r="AL6" s="27">
        <f>[3]Mode_f0_exc_b1!C6</f>
        <v>1.6379999999999999</v>
      </c>
      <c r="AM6" s="26">
        <f>[3]Mode_f0_exc_b1!D6</f>
        <v>0.40407694267195599</v>
      </c>
      <c r="AN6" s="26">
        <f>[3]Mode_f0_exc_b1!E6</f>
        <v>2.8710360316845902</v>
      </c>
      <c r="AO6" s="26">
        <f>[3]Mode_f0_exc_b1!F6</f>
        <v>0.55300000000000005</v>
      </c>
      <c r="AP6" s="26">
        <f>[3]Mode_f0_exc_b1!G6</f>
        <v>2.9620000000000002</v>
      </c>
      <c r="AQ6" s="26">
        <f>[3]Mode_f0_exc_b1!H6</f>
        <v>9.9</v>
      </c>
      <c r="AR6" s="47">
        <f>[3]Mode_f0_exc_b1!I6</f>
        <v>1.43851318258256E-2</v>
      </c>
      <c r="AS6" s="47">
        <f>[3]Mode_f0_exc_b1!J6</f>
        <v>0</v>
      </c>
      <c r="AT6" s="37">
        <f>[3]Mode_f0_exc_b1!K6</f>
        <v>0</v>
      </c>
      <c r="AU6" s="27">
        <f>[3]Mode_f0_exc_b1!C7</f>
        <v>1.82</v>
      </c>
      <c r="AV6" s="26">
        <f>[3]Mode_f0_exc_b1!D7</f>
        <v>1.0719238938033899</v>
      </c>
      <c r="AW6" s="26">
        <f>[3]Mode_f0_exc_b1!E7</f>
        <v>2.5690355966196301</v>
      </c>
      <c r="AX6" s="26">
        <f>[3]Mode_f0_exc_b1!F7</f>
        <v>0.33400000000000002</v>
      </c>
      <c r="AY6" s="26">
        <f>[3]Mode_f0_exc_b1!G7</f>
        <v>5.4429999999999996</v>
      </c>
      <c r="AZ6" s="26">
        <f>[3]Mode_f0_exc_b1!H7</f>
        <v>9.68</v>
      </c>
      <c r="BA6" s="47">
        <f>[3]Mode_f0_exc_b1!I7</f>
        <v>3.1732083425713902E-4</v>
      </c>
      <c r="BB6" s="47">
        <f>[3]Mode_f0_exc_b1!J7</f>
        <v>0</v>
      </c>
      <c r="BC6" s="37">
        <f>[3]Mode_f0_exc_b1!K7</f>
        <v>0</v>
      </c>
      <c r="BD6" s="26" t="e">
        <f>#REF!</f>
        <v>#REF!</v>
      </c>
      <c r="BE6" s="26" t="e">
        <f>#REF!</f>
        <v>#REF!</v>
      </c>
    </row>
    <row r="7" spans="1:57" s="45" customFormat="1" ht="33.6" customHeight="1" thickTop="1" thickBot="1" x14ac:dyDescent="0.3">
      <c r="A7" s="38" t="s">
        <v>5</v>
      </c>
      <c r="B7" s="39" t="str">
        <f t="shared" ref="B7:K7" si="8">B2</f>
        <v>β1</v>
      </c>
      <c r="C7" s="38" t="str">
        <f t="shared" si="8"/>
        <v xml:space="preserve">SE </v>
      </c>
      <c r="D7" s="38" t="str">
        <f t="shared" si="8"/>
        <v>2.5% CI</v>
      </c>
      <c r="E7" s="38" t="str">
        <f t="shared" si="8"/>
        <v>97.5% CI</v>
      </c>
      <c r="F7" s="38" t="str">
        <f t="shared" si="8"/>
        <v>t</v>
      </c>
      <c r="G7" s="38" t="str">
        <f t="shared" si="8"/>
        <v>df</v>
      </c>
      <c r="H7" s="38" t="str">
        <f t="shared" si="8"/>
        <v>p. val.</v>
      </c>
      <c r="I7" s="42" t="str">
        <f t="shared" si="8"/>
        <v>p.adj. (bf=16)</v>
      </c>
      <c r="J7" s="40" t="str">
        <f t="shared" si="8"/>
        <v>sig.</v>
      </c>
      <c r="K7" s="41" t="str">
        <f t="shared" si="8"/>
        <v>β1</v>
      </c>
      <c r="L7" s="38">
        <f>C3</f>
        <v>-0.50943453690991902</v>
      </c>
      <c r="M7" s="38" t="str">
        <f t="shared" ref="M7:AB7" si="9">M2</f>
        <v>2.5% CI</v>
      </c>
      <c r="N7" s="38" t="str">
        <f t="shared" si="9"/>
        <v>97.5% CI</v>
      </c>
      <c r="O7" s="38" t="str">
        <f t="shared" si="9"/>
        <v>t</v>
      </c>
      <c r="P7" s="38" t="str">
        <f t="shared" si="9"/>
        <v>df</v>
      </c>
      <c r="Q7" s="42" t="str">
        <f t="shared" si="9"/>
        <v>p. val.</v>
      </c>
      <c r="R7" s="42" t="str">
        <f t="shared" si="9"/>
        <v>p.adj. (bf=16)</v>
      </c>
      <c r="S7" s="43" t="str">
        <f t="shared" si="9"/>
        <v>sig.</v>
      </c>
      <c r="T7" s="41" t="str">
        <f t="shared" si="9"/>
        <v>β1</v>
      </c>
      <c r="U7" s="38" t="str">
        <f t="shared" si="9"/>
        <v xml:space="preserve">SE </v>
      </c>
      <c r="V7" s="38" t="str">
        <f t="shared" si="9"/>
        <v>2.5% CI</v>
      </c>
      <c r="W7" s="38" t="str">
        <f t="shared" si="9"/>
        <v>97.5% CI</v>
      </c>
      <c r="X7" s="38" t="str">
        <f t="shared" si="9"/>
        <v>t</v>
      </c>
      <c r="Y7" s="38" t="str">
        <f t="shared" si="9"/>
        <v>df</v>
      </c>
      <c r="Z7" s="42" t="str">
        <f t="shared" si="9"/>
        <v>p. val.</v>
      </c>
      <c r="AA7" s="42" t="str">
        <f t="shared" si="9"/>
        <v>p.adj. (bf=16)</v>
      </c>
      <c r="AB7" s="43" t="str">
        <f t="shared" si="9"/>
        <v>sig.</v>
      </c>
      <c r="AC7" s="38" t="str">
        <f>T7</f>
        <v>β1</v>
      </c>
      <c r="AD7" s="38" t="str">
        <f t="shared" ref="AD7:AK7" si="10">U7</f>
        <v xml:space="preserve">SE </v>
      </c>
      <c r="AE7" s="38" t="str">
        <f t="shared" si="10"/>
        <v>2.5% CI</v>
      </c>
      <c r="AF7" s="38" t="str">
        <f t="shared" si="10"/>
        <v>97.5% CI</v>
      </c>
      <c r="AG7" s="38" t="str">
        <f t="shared" si="10"/>
        <v>t</v>
      </c>
      <c r="AH7" s="38" t="str">
        <f t="shared" si="10"/>
        <v>df</v>
      </c>
      <c r="AI7" s="38" t="str">
        <f t="shared" si="10"/>
        <v>p. val.</v>
      </c>
      <c r="AJ7" s="38" t="str">
        <f t="shared" si="10"/>
        <v>p.adj. (bf=16)</v>
      </c>
      <c r="AK7" s="38" t="str">
        <f t="shared" si="10"/>
        <v>sig.</v>
      </c>
      <c r="AL7" s="41">
        <f>AC3</f>
        <v>1.5209999999999999</v>
      </c>
      <c r="AM7" s="38" t="str">
        <f t="shared" ref="AM7:BC7" si="11">AM2</f>
        <v xml:space="preserve">SE </v>
      </c>
      <c r="AN7" s="38" t="str">
        <f t="shared" si="11"/>
        <v>2.5% CI</v>
      </c>
      <c r="AO7" s="38" t="str">
        <f t="shared" si="11"/>
        <v>97.5% CI</v>
      </c>
      <c r="AP7" s="38" t="str">
        <f t="shared" si="11"/>
        <v>t</v>
      </c>
      <c r="AQ7" s="38" t="str">
        <f t="shared" si="11"/>
        <v>df</v>
      </c>
      <c r="AR7" s="42" t="str">
        <f t="shared" si="11"/>
        <v>p. val.</v>
      </c>
      <c r="AS7" s="42" t="str">
        <f t="shared" si="11"/>
        <v>p.adj. (bf=16)</v>
      </c>
      <c r="AT7" s="43" t="str">
        <f t="shared" si="11"/>
        <v>sig.</v>
      </c>
      <c r="AU7" s="41" t="str">
        <f t="shared" si="11"/>
        <v>β1</v>
      </c>
      <c r="AV7" s="38" t="str">
        <f t="shared" si="11"/>
        <v xml:space="preserve">SE </v>
      </c>
      <c r="AW7" s="38" t="str">
        <f t="shared" si="11"/>
        <v>2.5% CI</v>
      </c>
      <c r="AX7" s="38" t="str">
        <f t="shared" si="11"/>
        <v>97.5% CI</v>
      </c>
      <c r="AY7" s="38" t="str">
        <f t="shared" si="11"/>
        <v>t</v>
      </c>
      <c r="AZ7" s="38" t="str">
        <f t="shared" si="11"/>
        <v>df</v>
      </c>
      <c r="BA7" s="42" t="str">
        <f t="shared" si="11"/>
        <v>p. val.</v>
      </c>
      <c r="BB7" s="42" t="str">
        <f t="shared" si="11"/>
        <v>p.adj. (bf=16)</v>
      </c>
      <c r="BC7" s="44" t="str">
        <f t="shared" si="11"/>
        <v>sig.</v>
      </c>
      <c r="BD7" s="38" t="s">
        <v>32</v>
      </c>
      <c r="BE7" s="38" t="s">
        <v>33</v>
      </c>
    </row>
    <row r="8" spans="1:57" s="31" customFormat="1" ht="33.6" customHeight="1" thickTop="1" thickBot="1" x14ac:dyDescent="0.3">
      <c r="A8" s="28" t="s">
        <v>3</v>
      </c>
      <c r="B8" s="29">
        <f>[4]Mode_l_t_b1!C2</f>
        <v>0.40799999999999997</v>
      </c>
      <c r="C8" s="16">
        <f>[4]Mode_l_t_b1!D2</f>
        <v>-3.5293805691751601</v>
      </c>
      <c r="D8" s="16">
        <f>[4]Mode_l_t_b1!E2</f>
        <v>4.3452138451525499</v>
      </c>
      <c r="E8" s="16">
        <f>[4]Mode_l_t_b1!F2</f>
        <v>2.0049999999999999</v>
      </c>
      <c r="F8" s="18">
        <f>[4]Mode_l_t_b1!G2</f>
        <v>0.20300000000000001</v>
      </c>
      <c r="G8" s="18">
        <f>[4]Mode_l_t_b1!H2</f>
        <v>611.01</v>
      </c>
      <c r="H8" s="47">
        <f>[4]Mode_l_t_b1!I2</f>
        <v>0.83884200149482502</v>
      </c>
      <c r="I8" s="47">
        <f>[4]Mode_l_t_b1!J2</f>
        <v>0</v>
      </c>
      <c r="J8" s="37">
        <f>[4]Mode_l_t_b1!K2</f>
        <v>0</v>
      </c>
      <c r="K8" s="30">
        <f>[4]Mode_l_t_b1!C3</f>
        <v>-2.2040000000000002</v>
      </c>
      <c r="L8" s="18">
        <f>[4]Mode_l_t_b1!D3</f>
        <v>-6.1699239590979298</v>
      </c>
      <c r="M8" s="18">
        <f>[4]Mode_l_t_b1!E3</f>
        <v>1.76126923739649</v>
      </c>
      <c r="N8" s="18">
        <f>[4]Mode_l_t_b1!F3</f>
        <v>2.0190000000000001</v>
      </c>
      <c r="O8" s="18">
        <f>[4]Mode_l_t_b1!G3</f>
        <v>-1.0920000000000001</v>
      </c>
      <c r="P8" s="18">
        <f>[4]Mode_l_t_b1!H3</f>
        <v>611.09</v>
      </c>
      <c r="Q8" s="47">
        <f>[4]Mode_l_t_b1!I3</f>
        <v>0.27542463639381798</v>
      </c>
      <c r="R8" s="47">
        <f>[4]Mode_l_t_b1!J3</f>
        <v>0</v>
      </c>
      <c r="S8" s="37">
        <f>[4]Mode_l_t_b1!K3</f>
        <v>0</v>
      </c>
      <c r="T8" s="30">
        <f>[4]Mode_l_t_b1!C4</f>
        <v>-20.641999999999999</v>
      </c>
      <c r="U8" s="18">
        <f>[4]Mode_l_t_b1!D4</f>
        <v>-24.8799621195631</v>
      </c>
      <c r="V8" s="18">
        <f>[4]Mode_l_t_b1!E4</f>
        <v>-16.404457089989702</v>
      </c>
      <c r="W8" s="18">
        <f>[4]Mode_l_t_b1!F4</f>
        <v>2.1579999999999999</v>
      </c>
      <c r="X8" s="18">
        <f>[4]Mode_l_t_b1!G4</f>
        <v>-9.5660000000000007</v>
      </c>
      <c r="Y8" s="18">
        <f>[4]Mode_l_t_b1!H4</f>
        <v>612.03</v>
      </c>
      <c r="Z8" s="47">
        <f>[4]Mode_l_t_b1!I4</f>
        <v>2.6811310856614199E-20</v>
      </c>
      <c r="AA8" s="47">
        <f>[4]Mode_l_t_b1!J4</f>
        <v>0</v>
      </c>
      <c r="AB8" s="37">
        <f>[4]Mode_l_t_b1!K4</f>
        <v>0</v>
      </c>
      <c r="AC8" s="16">
        <f>[4]Mode_l_t_b1!C5</f>
        <v>-2.6120000000000001</v>
      </c>
      <c r="AD8" s="18">
        <f>[4]Mode_l_t_b1!D5</f>
        <v>-6.5661583149730998</v>
      </c>
      <c r="AE8" s="18">
        <f>[4]Mode_l_t_b1!E5</f>
        <v>1.34167031737747</v>
      </c>
      <c r="AF8" s="18">
        <f>[4]Mode_l_t_b1!F5</f>
        <v>2.0129999999999999</v>
      </c>
      <c r="AG8" s="18">
        <f>[4]Mode_l_t_b1!G5</f>
        <v>-1.2969999999999999</v>
      </c>
      <c r="AH8" s="18">
        <f>[4]Mode_l_t_b1!H5</f>
        <v>611.25</v>
      </c>
      <c r="AI8" s="47">
        <f>[4]Mode_l_t_b1!I5</f>
        <v>0.194960982777592</v>
      </c>
      <c r="AJ8" s="47">
        <f>[4]Mode_l_t_b1!J5</f>
        <v>0</v>
      </c>
      <c r="AK8" s="37">
        <f>[4]Mode_l_t_b1!K5</f>
        <v>0</v>
      </c>
      <c r="AL8" s="30">
        <f>[4]Mode_l_t_b1!C6</f>
        <v>-21.05</v>
      </c>
      <c r="AM8" s="18">
        <f>[4]Mode_l_t_b1!D6</f>
        <v>-25.288622659527402</v>
      </c>
      <c r="AN8" s="18">
        <f>[4]Mode_l_t_b1!E6</f>
        <v>-16.811629825803799</v>
      </c>
      <c r="AO8" s="18">
        <f>[4]Mode_l_t_b1!F6</f>
        <v>2.1579999999999999</v>
      </c>
      <c r="AP8" s="18">
        <f>[4]Mode_l_t_b1!G6</f>
        <v>-9.7530000000000001</v>
      </c>
      <c r="AQ8" s="18">
        <f>[4]Mode_l_t_b1!H6</f>
        <v>612.37</v>
      </c>
      <c r="AR8" s="47">
        <f>[4]Mode_l_t_b1!I6</f>
        <v>5.4776237391074999E-21</v>
      </c>
      <c r="AS8" s="47">
        <f>[4]Mode_l_t_b1!J6</f>
        <v>0</v>
      </c>
      <c r="AT8" s="37">
        <f>[4]Mode_l_t_b1!K6</f>
        <v>0</v>
      </c>
      <c r="AU8" s="30">
        <f>[4]Mode_l_t_b1!C7</f>
        <v>-18.437999999999999</v>
      </c>
      <c r="AV8" s="18">
        <f>[4]Mode_l_t_b1!D7</f>
        <v>-22.5812524938816</v>
      </c>
      <c r="AW8" s="18">
        <f>[4]Mode_l_t_b1!E7</f>
        <v>-14.2945119940421</v>
      </c>
      <c r="AX8" s="18">
        <f>[4]Mode_l_t_b1!F7</f>
        <v>2.11</v>
      </c>
      <c r="AY8" s="18">
        <f>[4]Mode_l_t_b1!G7</f>
        <v>-8.7390000000000008</v>
      </c>
      <c r="AZ8" s="18">
        <f>[4]Mode_l_t_b1!H7</f>
        <v>611.53</v>
      </c>
      <c r="BA8" s="47">
        <f>[4]Mode_l_t_b1!I7</f>
        <v>2.2550823885544799E-17</v>
      </c>
      <c r="BB8" s="47">
        <f>[4]Mode_l_t_b1!J7</f>
        <v>0</v>
      </c>
      <c r="BC8" s="37">
        <f>[4]Mode_l_t_b1!K7</f>
        <v>0</v>
      </c>
      <c r="BD8" s="18" t="e">
        <f>#REF!</f>
        <v>#REF!</v>
      </c>
      <c r="BE8" s="18" t="e">
        <f>#REF!</f>
        <v>#REF!</v>
      </c>
    </row>
    <row r="9" spans="1:57" s="31" customFormat="1" ht="33.6" customHeight="1" thickBot="1" x14ac:dyDescent="0.3">
      <c r="A9" s="32" t="s">
        <v>2</v>
      </c>
      <c r="B9" s="33">
        <f>[5]Mode_h_t_b1!C2</f>
        <v>-0.379</v>
      </c>
      <c r="C9" s="24">
        <f>[5]Mode_h_t_b1!D2</f>
        <v>-6.1829305762851696</v>
      </c>
      <c r="D9" s="24">
        <f>[5]Mode_h_t_b1!E2</f>
        <v>5.4248520772581301</v>
      </c>
      <c r="E9" s="24">
        <f>[5]Mode_h_t_b1!F2</f>
        <v>2.9550000000000001</v>
      </c>
      <c r="F9" s="26">
        <f>[5]Mode_h_t_b1!G2</f>
        <v>-0.128</v>
      </c>
      <c r="G9" s="26">
        <f>[5]Mode_h_t_b1!H2</f>
        <v>613.03</v>
      </c>
      <c r="H9" s="47">
        <f>[5]Mode_h_t_b1!I2</f>
        <v>0.89798994363403195</v>
      </c>
      <c r="I9" s="47">
        <f>[5]Mode_h_t_b1!J2</f>
        <v>0</v>
      </c>
      <c r="J9" s="37">
        <f>[5]Mode_h_t_b1!K2</f>
        <v>0</v>
      </c>
      <c r="K9" s="34">
        <f>[5]Mode_h_t_b1!C3</f>
        <v>-2.4529999999999998</v>
      </c>
      <c r="L9" s="26">
        <f>[5]Mode_h_t_b1!D3</f>
        <v>-8.2897115363627698</v>
      </c>
      <c r="M9" s="26">
        <f>[5]Mode_h_t_b1!E3</f>
        <v>3.3840681871783</v>
      </c>
      <c r="N9" s="26">
        <f>[5]Mode_h_t_b1!F3</f>
        <v>2.972</v>
      </c>
      <c r="O9" s="26">
        <f>[5]Mode_h_t_b1!G3</f>
        <v>-0.82499999999999996</v>
      </c>
      <c r="P9" s="26">
        <f>[5]Mode_h_t_b1!H3</f>
        <v>613.04</v>
      </c>
      <c r="Q9" s="47">
        <f>[5]Mode_h_t_b1!I3</f>
        <v>0.40954496276681301</v>
      </c>
      <c r="R9" s="47">
        <f>[5]Mode_h_t_b1!J3</f>
        <v>0</v>
      </c>
      <c r="S9" s="37">
        <f>[5]Mode_h_t_b1!K3</f>
        <v>0</v>
      </c>
      <c r="T9" s="34">
        <f>[5]Mode_h_t_b1!C4</f>
        <v>-16.753</v>
      </c>
      <c r="U9" s="26">
        <f>[5]Mode_h_t_b1!D4</f>
        <v>-23.001607503688799</v>
      </c>
      <c r="V9" s="26">
        <f>[5]Mode_h_t_b1!E4</f>
        <v>-10.5044699381325</v>
      </c>
      <c r="W9" s="26">
        <f>[5]Mode_h_t_b1!F4</f>
        <v>3.1819999999999999</v>
      </c>
      <c r="X9" s="26">
        <f>[5]Mode_h_t_b1!G4</f>
        <v>-5.2649999999999997</v>
      </c>
      <c r="Y9" s="26">
        <f>[5]Mode_h_t_b1!H4</f>
        <v>613.64</v>
      </c>
      <c r="Z9" s="47">
        <f>[5]Mode_h_t_b1!I4</f>
        <v>1.9391733215067E-7</v>
      </c>
      <c r="AA9" s="47">
        <f>[5]Mode_h_t_b1!J4</f>
        <v>0</v>
      </c>
      <c r="AB9" s="37">
        <f>[5]Mode_h_t_b1!K4</f>
        <v>0</v>
      </c>
      <c r="AC9" s="24">
        <f>[5]Mode_h_t_b1!C5</f>
        <v>-2.0739999999999998</v>
      </c>
      <c r="AD9" s="26">
        <f>[5]Mode_h_t_b1!D5</f>
        <v>-7.9027905200566604</v>
      </c>
      <c r="AE9" s="26">
        <f>[5]Mode_h_t_b1!E5</f>
        <v>3.7552256696574</v>
      </c>
      <c r="AF9" s="26">
        <f>[5]Mode_h_t_b1!F5</f>
        <v>2.968</v>
      </c>
      <c r="AG9" s="26">
        <f>[5]Mode_h_t_b1!G5</f>
        <v>-0.69899999999999995</v>
      </c>
      <c r="AH9" s="26">
        <f>[5]Mode_h_t_b1!H5</f>
        <v>613.12</v>
      </c>
      <c r="AI9" s="47">
        <f>[5]Mode_h_t_b1!I5</f>
        <v>0.48502050837472899</v>
      </c>
      <c r="AJ9" s="47">
        <f>[5]Mode_h_t_b1!J5</f>
        <v>0</v>
      </c>
      <c r="AK9" s="37">
        <f>[5]Mode_h_t_b1!K5</f>
        <v>0</v>
      </c>
      <c r="AL9" s="34">
        <f>[5]Mode_h_t_b1!C6</f>
        <v>-16.373999999999999</v>
      </c>
      <c r="AM9" s="26">
        <f>[5]Mode_h_t_b1!D6</f>
        <v>-22.633873773007299</v>
      </c>
      <c r="AN9" s="26">
        <f>[5]Mode_h_t_b1!E6</f>
        <v>-10.114125169916599</v>
      </c>
      <c r="AO9" s="26">
        <f>[5]Mode_h_t_b1!F6</f>
        <v>3.1880000000000002</v>
      </c>
      <c r="AP9" s="26">
        <f>[5]Mode_h_t_b1!G6</f>
        <v>-5.1369999999999996</v>
      </c>
      <c r="AQ9" s="26">
        <f>[5]Mode_h_t_b1!H6</f>
        <v>613.80999999999995</v>
      </c>
      <c r="AR9" s="47">
        <f>[5]Mode_h_t_b1!I6</f>
        <v>3.7584493784553399E-7</v>
      </c>
      <c r="AS9" s="47">
        <f>[5]Mode_h_t_b1!J6</f>
        <v>0</v>
      </c>
      <c r="AT9" s="37">
        <f>[5]Mode_h_t_b1!K6</f>
        <v>0</v>
      </c>
      <c r="AU9" s="34">
        <f>[5]Mode_h_t_b1!C7</f>
        <v>-14.3</v>
      </c>
      <c r="AV9" s="26">
        <f>[5]Mode_h_t_b1!D7</f>
        <v>-20.414687812075702</v>
      </c>
      <c r="AW9" s="26">
        <f>[5]Mode_h_t_b1!E7</f>
        <v>-8.1857462805543193</v>
      </c>
      <c r="AX9" s="26">
        <f>[5]Mode_h_t_b1!F7</f>
        <v>3.1139999999999999</v>
      </c>
      <c r="AY9" s="26">
        <f>[5]Mode_h_t_b1!G7</f>
        <v>-4.593</v>
      </c>
      <c r="AZ9" s="26">
        <f>[5]Mode_h_t_b1!H7</f>
        <v>613.42999999999995</v>
      </c>
      <c r="BA9" s="47">
        <f>[5]Mode_h_t_b1!I7</f>
        <v>5.3060063748006098E-6</v>
      </c>
      <c r="BB9" s="47">
        <f>[5]Mode_h_t_b1!J7</f>
        <v>0</v>
      </c>
      <c r="BC9" s="37">
        <f>[5]Mode_h_t_b1!K7</f>
        <v>0</v>
      </c>
      <c r="BD9" s="26" t="e">
        <f>#REF!</f>
        <v>#REF!</v>
      </c>
      <c r="BE9" s="26" t="e">
        <f>#REF!</f>
        <v>#REF!</v>
      </c>
    </row>
    <row r="10" spans="1:57" s="45" customFormat="1" ht="33.6" customHeight="1" thickTop="1" thickBot="1" x14ac:dyDescent="0.3">
      <c r="A10" s="38" t="s">
        <v>35</v>
      </c>
      <c r="B10" s="39" t="str">
        <f t="shared" ref="B10:K10" si="12">B2</f>
        <v>β1</v>
      </c>
      <c r="C10" s="38" t="str">
        <f t="shared" si="12"/>
        <v xml:space="preserve">SE </v>
      </c>
      <c r="D10" s="38" t="str">
        <f t="shared" si="12"/>
        <v>2.5% CI</v>
      </c>
      <c r="E10" s="38" t="str">
        <f t="shared" si="12"/>
        <v>97.5% CI</v>
      </c>
      <c r="F10" s="38" t="str">
        <f t="shared" si="12"/>
        <v>t</v>
      </c>
      <c r="G10" s="38" t="str">
        <f t="shared" si="12"/>
        <v>df</v>
      </c>
      <c r="H10" s="38" t="str">
        <f t="shared" si="12"/>
        <v>p. val.</v>
      </c>
      <c r="I10" s="42" t="str">
        <f t="shared" si="12"/>
        <v>p.adj. (bf=16)</v>
      </c>
      <c r="J10" s="40" t="str">
        <f t="shared" si="12"/>
        <v>sig.</v>
      </c>
      <c r="K10" s="41" t="str">
        <f t="shared" si="12"/>
        <v>β1</v>
      </c>
      <c r="L10" s="38">
        <f>C3</f>
        <v>-0.50943453690991902</v>
      </c>
      <c r="M10" s="38" t="str">
        <f t="shared" ref="M10:AB10" si="13">M2</f>
        <v>2.5% CI</v>
      </c>
      <c r="N10" s="38" t="str">
        <f t="shared" si="13"/>
        <v>97.5% CI</v>
      </c>
      <c r="O10" s="38" t="str">
        <f t="shared" si="13"/>
        <v>t</v>
      </c>
      <c r="P10" s="38" t="str">
        <f t="shared" si="13"/>
        <v>df</v>
      </c>
      <c r="Q10" s="42" t="str">
        <f t="shared" si="13"/>
        <v>p. val.</v>
      </c>
      <c r="R10" s="42" t="str">
        <f t="shared" si="13"/>
        <v>p.adj. (bf=16)</v>
      </c>
      <c r="S10" s="43" t="str">
        <f t="shared" si="13"/>
        <v>sig.</v>
      </c>
      <c r="T10" s="41" t="str">
        <f t="shared" si="13"/>
        <v>β1</v>
      </c>
      <c r="U10" s="38" t="str">
        <f t="shared" si="13"/>
        <v xml:space="preserve">SE </v>
      </c>
      <c r="V10" s="38" t="str">
        <f t="shared" si="13"/>
        <v>2.5% CI</v>
      </c>
      <c r="W10" s="38" t="str">
        <f t="shared" si="13"/>
        <v>97.5% CI</v>
      </c>
      <c r="X10" s="38" t="str">
        <f t="shared" si="13"/>
        <v>t</v>
      </c>
      <c r="Y10" s="38" t="str">
        <f t="shared" si="13"/>
        <v>df</v>
      </c>
      <c r="Z10" s="42" t="str">
        <f t="shared" si="13"/>
        <v>p. val.</v>
      </c>
      <c r="AA10" s="42" t="str">
        <f t="shared" si="13"/>
        <v>p.adj. (bf=16)</v>
      </c>
      <c r="AB10" s="43" t="str">
        <f t="shared" si="13"/>
        <v>sig.</v>
      </c>
      <c r="AC10" s="38">
        <f>AC6</f>
        <v>-0.183</v>
      </c>
      <c r="AD10" s="38">
        <f t="shared" ref="AD10:AK10" si="14">AD6</f>
        <v>-1.17619229080053</v>
      </c>
      <c r="AE10" s="38">
        <f t="shared" si="14"/>
        <v>0.810345923566827</v>
      </c>
      <c r="AF10" s="38">
        <f t="shared" si="14"/>
        <v>0.44600000000000001</v>
      </c>
      <c r="AG10" s="38">
        <f t="shared" si="14"/>
        <v>-0.41</v>
      </c>
      <c r="AH10" s="38">
        <f t="shared" si="14"/>
        <v>9.98</v>
      </c>
      <c r="AI10" s="42">
        <f t="shared" si="14"/>
        <v>0.69013333167957303</v>
      </c>
      <c r="AJ10" s="42">
        <f t="shared" si="14"/>
        <v>0</v>
      </c>
      <c r="AK10" s="43">
        <f t="shared" si="14"/>
        <v>0</v>
      </c>
      <c r="AL10" s="41">
        <f>AC3</f>
        <v>1.5209999999999999</v>
      </c>
      <c r="AM10" s="38" t="str">
        <f t="shared" ref="AM10:AT10" si="15">AM2</f>
        <v xml:space="preserve">SE </v>
      </c>
      <c r="AN10" s="38" t="str">
        <f t="shared" si="15"/>
        <v>2.5% CI</v>
      </c>
      <c r="AO10" s="38" t="str">
        <f t="shared" si="15"/>
        <v>97.5% CI</v>
      </c>
      <c r="AP10" s="38" t="str">
        <f t="shared" si="15"/>
        <v>t</v>
      </c>
      <c r="AQ10" s="38" t="str">
        <f t="shared" si="15"/>
        <v>df</v>
      </c>
      <c r="AR10" s="42" t="str">
        <f t="shared" si="15"/>
        <v>p. val.</v>
      </c>
      <c r="AS10" s="42" t="str">
        <f t="shared" si="15"/>
        <v>p.adj. (bf=16)</v>
      </c>
      <c r="AT10" s="43" t="str">
        <f t="shared" si="15"/>
        <v>sig.</v>
      </c>
      <c r="AU10" s="41" t="str">
        <f>AU2</f>
        <v>β1</v>
      </c>
      <c r="AV10" s="38" t="str">
        <f t="shared" ref="AV10:BC10" si="16">AV2</f>
        <v xml:space="preserve">SE </v>
      </c>
      <c r="AW10" s="38" t="str">
        <f t="shared" si="16"/>
        <v>2.5% CI</v>
      </c>
      <c r="AX10" s="38" t="str">
        <f t="shared" si="16"/>
        <v>97.5% CI</v>
      </c>
      <c r="AY10" s="38" t="str">
        <f t="shared" si="16"/>
        <v>t</v>
      </c>
      <c r="AZ10" s="38" t="str">
        <f t="shared" si="16"/>
        <v>df</v>
      </c>
      <c r="BA10" s="42" t="str">
        <f t="shared" si="16"/>
        <v>p. val.</v>
      </c>
      <c r="BB10" s="42" t="str">
        <f t="shared" si="16"/>
        <v>p.adj. (bf=16)</v>
      </c>
      <c r="BC10" s="44" t="str">
        <f t="shared" si="16"/>
        <v>sig.</v>
      </c>
      <c r="BD10" s="38" t="s">
        <v>32</v>
      </c>
      <c r="BE10" s="38" t="s">
        <v>33</v>
      </c>
    </row>
    <row r="11" spans="1:57" s="46" customFormat="1" ht="33.6" customHeight="1" thickTop="1" x14ac:dyDescent="0.25">
      <c r="A11" s="9" t="s">
        <v>29</v>
      </c>
      <c r="B11" s="8">
        <f>[6]Mode_lh_slope_b1!C2</f>
        <v>1.796</v>
      </c>
      <c r="C11" s="9">
        <f>[6]Mode_lh_slope_b1!D2</f>
        <v>-2.5078757338322801</v>
      </c>
      <c r="D11" s="9">
        <f>[6]Mode_lh_slope_b1!E2</f>
        <v>6.10048063906655</v>
      </c>
      <c r="E11" s="9">
        <f>[6]Mode_lh_slope_b1!F2</f>
        <v>1.931</v>
      </c>
      <c r="F11" s="8">
        <f>[6]Mode_lh_slope_b1!G2</f>
        <v>0.93</v>
      </c>
      <c r="G11" s="8">
        <f>[6]Mode_lh_slope_b1!H2</f>
        <v>9.98</v>
      </c>
      <c r="H11" s="36">
        <f>[6]Mode_lh_slope_b1!I2</f>
        <v>0.37424366870647202</v>
      </c>
      <c r="I11" s="36">
        <f>[6]Mode_lh_slope_b1!J2</f>
        <v>0</v>
      </c>
      <c r="J11" s="48">
        <f>[6]Mode_lh_slope_b1!K2</f>
        <v>0</v>
      </c>
      <c r="K11" s="35">
        <f>[6]Mode_lh_slope_b1!C3</f>
        <v>0.69399999999999995</v>
      </c>
      <c r="L11" s="8">
        <f>[6]Mode_lh_slope_b1!D3</f>
        <v>-3.3292309316035702</v>
      </c>
      <c r="M11" s="8">
        <f>[6]Mode_lh_slope_b1!E3</f>
        <v>4.7172019177674001</v>
      </c>
      <c r="N11" s="8">
        <f>[6]Mode_lh_slope_b1!F3</f>
        <v>1.8</v>
      </c>
      <c r="O11" s="8">
        <f>[6]Mode_lh_slope_b1!G3</f>
        <v>0.38600000000000001</v>
      </c>
      <c r="P11" s="8">
        <f>[6]Mode_lh_slope_b1!H3</f>
        <v>9.76</v>
      </c>
      <c r="Q11" s="36">
        <f>[6]Mode_lh_slope_b1!I3</f>
        <v>0.70803090959223902</v>
      </c>
      <c r="R11" s="36">
        <f>[6]Mode_lh_slope_b1!J3</f>
        <v>0</v>
      </c>
      <c r="S11" s="48">
        <f>[6]Mode_lh_slope_b1!K3</f>
        <v>0</v>
      </c>
      <c r="T11" s="35">
        <f>[6]Mode_lh_slope_b1!C4</f>
        <v>9.7620000000000005</v>
      </c>
      <c r="U11" s="8">
        <f>[6]Mode_lh_slope_b1!D4</f>
        <v>4.0573912329194401</v>
      </c>
      <c r="V11" s="8">
        <f>[6]Mode_lh_slope_b1!E4</f>
        <v>15.4671756595875</v>
      </c>
      <c r="W11" s="8">
        <f>[6]Mode_lh_slope_b1!F4</f>
        <v>2.5089999999999999</v>
      </c>
      <c r="X11" s="8">
        <f>[6]Mode_lh_slope_b1!G4</f>
        <v>3.89</v>
      </c>
      <c r="Y11" s="8">
        <f>[6]Mode_lh_slope_b1!H4</f>
        <v>8.7100000000000009</v>
      </c>
      <c r="Z11" s="36">
        <f>[6]Mode_lh_slope_b1!I4</f>
        <v>3.9063404825609403E-3</v>
      </c>
      <c r="AA11" s="36">
        <f>[6]Mode_lh_slope_b1!J4</f>
        <v>0</v>
      </c>
      <c r="AB11" s="48">
        <f>[6]Mode_lh_slope_b1!K4</f>
        <v>0</v>
      </c>
      <c r="AC11" s="8">
        <f>[6]Mode_lh_slope_b1!C5</f>
        <v>-1.1020000000000001</v>
      </c>
      <c r="AD11" s="8">
        <f>[6]Mode_lh_slope_b1!D5</f>
        <v>-7.4505569724590801</v>
      </c>
      <c r="AE11" s="8">
        <f>[6]Mode_lh_slope_b1!E5</f>
        <v>5.2459211165122399</v>
      </c>
      <c r="AF11" s="8">
        <f>[6]Mode_lh_slope_b1!F5</f>
        <v>2.8479999999999999</v>
      </c>
      <c r="AG11" s="8">
        <f>[6]Mode_lh_slope_b1!G5</f>
        <v>-0.38700000000000001</v>
      </c>
      <c r="AH11" s="8">
        <f>[6]Mode_lh_slope_b1!H5</f>
        <v>9.9600000000000009</v>
      </c>
      <c r="AI11" s="36">
        <f>[6]Mode_lh_slope_b1!I5</f>
        <v>0.70681507764586704</v>
      </c>
      <c r="AJ11" s="36">
        <f>[6]Mode_lh_slope_b1!J5</f>
        <v>0</v>
      </c>
      <c r="AK11" s="48">
        <f>[6]Mode_lh_slope_b1!K5</f>
        <v>0</v>
      </c>
      <c r="AL11" s="35">
        <f>[6]Mode_lh_slope_b1!C6</f>
        <v>7.9660000000000002</v>
      </c>
      <c r="AM11" s="8">
        <f>[6]Mode_lh_slope_b1!D6</f>
        <v>1.7550336399336599</v>
      </c>
      <c r="AN11" s="8">
        <f>[6]Mode_lh_slope_b1!E6</f>
        <v>14.176979846482199</v>
      </c>
      <c r="AO11" s="8">
        <f>[6]Mode_lh_slope_b1!F6</f>
        <v>2.7610000000000001</v>
      </c>
      <c r="AP11" s="8">
        <f>[6]Mode_lh_slope_b1!G6</f>
        <v>2.8849999999999998</v>
      </c>
      <c r="AQ11" s="8">
        <f>[6]Mode_lh_slope_b1!H6</f>
        <v>9.35</v>
      </c>
      <c r="AR11" s="36">
        <f>[6]Mode_lh_slope_b1!I6</f>
        <v>1.7355906565250202E-2</v>
      </c>
      <c r="AS11" s="36">
        <f>[6]Mode_lh_slope_b1!J6</f>
        <v>0</v>
      </c>
      <c r="AT11" s="48">
        <f>[6]Mode_lh_slope_b1!K6</f>
        <v>0</v>
      </c>
      <c r="AU11" s="35">
        <f>[6]Mode_lh_slope_b1!C7</f>
        <v>9.0679999999999996</v>
      </c>
      <c r="AV11" s="8">
        <f>[6]Mode_lh_slope_b1!D7</f>
        <v>4.7618430459818901</v>
      </c>
      <c r="AW11" s="8">
        <f>[6]Mode_lh_slope_b1!E7</f>
        <v>13.3747308744141</v>
      </c>
      <c r="AX11" s="8">
        <f>[6]Mode_lh_slope_b1!F7</f>
        <v>1.9159999999999999</v>
      </c>
      <c r="AY11" s="8">
        <f>[6]Mode_lh_slope_b1!G7</f>
        <v>4.7320000000000002</v>
      </c>
      <c r="AZ11" s="8">
        <f>[6]Mode_lh_slope_b1!H7</f>
        <v>9.41</v>
      </c>
      <c r="BA11" s="36">
        <f>[6]Mode_lh_slope_b1!I7</f>
        <v>9.4691406823694505E-4</v>
      </c>
      <c r="BB11" s="36">
        <f>[6]Mode_lh_slope_b1!J7</f>
        <v>0</v>
      </c>
      <c r="BC11" s="48">
        <f>[6]Mode_lh_slope_b1!K7</f>
        <v>0</v>
      </c>
      <c r="BD11" s="8" t="e">
        <f>#REF!</f>
        <v>#REF!</v>
      </c>
      <c r="BE11" s="8" t="e">
        <f>#REF!</f>
        <v>#REF!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6 BA11:BB11 BA8:BB9 BA3:BB6 AR11:AS11 AR8:AS9 AR3:AS6 AI11:AJ11 AI8:AJ9 AI3:AJ6 Z11:AA11 Z8:AA9 Z3:AA6 Q11:R11 Q8:R9 Q3:R6">
    <cfRule type="cellIs" dxfId="11" priority="6" stopIfTrue="1" operator="lessThan">
      <formula>0.0001</formula>
    </cfRule>
    <cfRule type="cellIs" dxfId="10" priority="7" stopIfTrue="1" operator="lessThan">
      <formula>0.001</formula>
    </cfRule>
    <cfRule type="cellIs" dxfId="9" priority="8" stopIfTrue="1" operator="lessThan">
      <formula>0.05</formula>
    </cfRule>
    <cfRule type="cellIs" dxfId="8" priority="9" stopIfTrue="1" operator="lessThan">
      <formula>0.1</formula>
    </cfRule>
  </conditionalFormatting>
  <conditionalFormatting sqref="BC11 BC8:BC9 BC3:BC6 AT3:AT6 AT8:AT9 AT11 AK11 AK8:AK9 AK3:AK6 AB11 AB8:AB9 AB3:AB6 S11 S8:S9 S3:S6 J11 J8:J9 J3:J6">
    <cfRule type="containsText" dxfId="7" priority="1" stopIfTrue="1" operator="containsText" text="p&lt;0.0001">
      <formula>NOT(ISERROR(SEARCH("p&lt;0.0001",J3)))</formula>
    </cfRule>
    <cfRule type="containsText" dxfId="6" priority="2" stopIfTrue="1" operator="containsText" text="p&lt;0.001">
      <formula>NOT(ISERROR(SEARCH("p&lt;0.001",J3)))</formula>
    </cfRule>
    <cfRule type="containsText" dxfId="5" priority="3" stopIfTrue="1" operator="containsText" text="p&lt;0.01">
      <formula>NOT(ISERROR(SEARCH("p&lt;0.01",J3)))</formula>
    </cfRule>
    <cfRule type="containsText" dxfId="4" priority="4" stopIfTrue="1" operator="containsText" text="p&lt;0.05">
      <formula>NOT(ISERROR(SEARCH("p&lt;0.05",J3)))</formula>
    </cfRule>
    <cfRule type="containsText" dxfId="3" priority="5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zoomScaleNormal="100" workbookViewId="0">
      <selection activeCell="U20" sqref="U20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6"/>
      <c r="Z10" s="6"/>
      <c r="AA10" s="6"/>
      <c r="AB10" s="6"/>
    </row>
    <row r="27" spans="5:6" x14ac:dyDescent="0.3">
      <c r="E27" t="s">
        <v>40</v>
      </c>
    </row>
    <row r="29" spans="5:6" x14ac:dyDescent="0.3">
      <c r="F29" t="s">
        <v>40</v>
      </c>
    </row>
    <row r="33" spans="6:7" x14ac:dyDescent="0.3">
      <c r="G33" t="s">
        <v>28</v>
      </c>
    </row>
    <row r="34" spans="6:7" x14ac:dyDescent="0.3">
      <c r="F34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P48"/>
  <sheetViews>
    <sheetView showGridLines="0" zoomScale="70" zoomScaleNormal="70" workbookViewId="0">
      <selection activeCell="A2" sqref="A2"/>
    </sheetView>
  </sheetViews>
  <sheetFormatPr defaultColWidth="8.88671875" defaultRowHeight="14.4" x14ac:dyDescent="0.3"/>
  <cols>
    <col min="1" max="1" width="13.109375" style="63" customWidth="1"/>
    <col min="2" max="2" width="12" style="70" bestFit="1" customWidth="1"/>
    <col min="3" max="3" width="10.44140625" style="71" bestFit="1" customWidth="1"/>
    <col min="4" max="4" width="11.5546875" style="71" bestFit="1" customWidth="1"/>
    <col min="5" max="5" width="12" style="71" customWidth="1"/>
    <col min="6" max="6" width="12.77734375" style="69" customWidth="1"/>
    <col min="7" max="7" width="7.33203125" style="69" bestFit="1" customWidth="1"/>
    <col min="8" max="8" width="13.109375" style="69" bestFit="1" customWidth="1"/>
    <col min="9" max="9" width="12" style="69" bestFit="1" customWidth="1"/>
    <col min="10" max="10" width="12" style="63" bestFit="1" customWidth="1"/>
    <col min="11" max="11" width="10.44140625" style="71" bestFit="1" customWidth="1"/>
    <col min="12" max="12" width="11.5546875" style="71" bestFit="1" customWidth="1"/>
    <col min="13" max="13" width="10.109375" style="71" bestFit="1" customWidth="1"/>
    <col min="14" max="14" width="12.77734375" style="71" bestFit="1" customWidth="1"/>
    <col min="15" max="15" width="12.77734375" style="64" bestFit="1" customWidth="1"/>
    <col min="16" max="16" width="12.6640625" style="96" bestFit="1" customWidth="1"/>
    <col min="17" max="17" width="15.6640625" style="63" customWidth="1"/>
    <col min="18" max="18" width="3.33203125" style="69" customWidth="1"/>
    <col min="19" max="19" width="12.6640625" style="69" bestFit="1" customWidth="1"/>
    <col min="20" max="20" width="10.44140625" style="63" bestFit="1" customWidth="1"/>
    <col min="21" max="21" width="13.109375" style="63" customWidth="1"/>
    <col min="22" max="22" width="12.6640625" style="63" bestFit="1" customWidth="1"/>
    <col min="23" max="23" width="12" style="63" bestFit="1" customWidth="1"/>
    <col min="24" max="24" width="10.44140625" style="62" bestFit="1" customWidth="1"/>
    <col min="25" max="25" width="11.5546875" style="62" bestFit="1" customWidth="1"/>
    <col min="26" max="26" width="14.33203125" style="62" bestFit="1" customWidth="1"/>
    <col min="27" max="27" width="12.33203125" style="62" customWidth="1"/>
    <col min="28" max="28" width="12.6640625" style="91" bestFit="1" customWidth="1"/>
    <col min="29" max="29" width="12.6640625" style="62" bestFit="1" customWidth="1"/>
    <col min="30" max="30" width="12" style="62" bestFit="1" customWidth="1"/>
    <col min="31" max="31" width="12.6640625" style="62" bestFit="1" customWidth="1"/>
    <col min="32" max="32" width="12" style="62" customWidth="1"/>
    <col min="33" max="33" width="13" style="62" customWidth="1"/>
    <col min="34" max="16384" width="8.88671875" style="62"/>
  </cols>
  <sheetData>
    <row r="1" spans="1:42" s="3" customFormat="1" ht="29.4" x14ac:dyDescent="0.3">
      <c r="A1" s="1" t="s">
        <v>11</v>
      </c>
      <c r="B1" s="4"/>
      <c r="C1" s="4"/>
      <c r="D1" s="4"/>
      <c r="E1" s="4"/>
      <c r="F1" s="60"/>
      <c r="G1" s="60"/>
      <c r="H1" s="1" t="s">
        <v>13</v>
      </c>
      <c r="I1" s="60"/>
      <c r="J1" s="4"/>
      <c r="K1" s="4"/>
      <c r="N1" s="4"/>
      <c r="O1" s="61"/>
      <c r="P1" s="92"/>
      <c r="R1" s="60"/>
      <c r="T1" s="4"/>
      <c r="U1" s="4"/>
      <c r="V1" s="4"/>
      <c r="W1" s="4"/>
      <c r="AB1" s="97"/>
    </row>
    <row r="2" spans="1:42" s="84" customFormat="1" x14ac:dyDescent="0.3">
      <c r="A2" s="81" t="s">
        <v>0</v>
      </c>
      <c r="B2" s="82" t="s">
        <v>38</v>
      </c>
      <c r="C2" s="83" t="s">
        <v>8</v>
      </c>
      <c r="D2" s="83" t="s">
        <v>9</v>
      </c>
      <c r="E2" s="83" t="s">
        <v>6</v>
      </c>
      <c r="F2" s="83" t="s">
        <v>37</v>
      </c>
      <c r="H2" s="85" t="s">
        <v>0</v>
      </c>
      <c r="I2" s="82" t="s">
        <v>38</v>
      </c>
      <c r="J2" s="83" t="s">
        <v>8</v>
      </c>
      <c r="K2" s="83" t="s">
        <v>9</v>
      </c>
      <c r="L2" s="83" t="s">
        <v>6</v>
      </c>
      <c r="M2" s="83" t="s">
        <v>37</v>
      </c>
      <c r="O2" s="87"/>
      <c r="R2" s="86"/>
    </row>
    <row r="3" spans="1:42" s="74" customFormat="1" x14ac:dyDescent="0.3">
      <c r="A3" s="50" t="s">
        <v>15</v>
      </c>
      <c r="B3" s="50">
        <f>[7]Mode_l_t_b0!B2</f>
        <v>95.850999999999999</v>
      </c>
      <c r="C3" s="73">
        <f>[7]Mode_l_t_b0!C2</f>
        <v>82.054902376571803</v>
      </c>
      <c r="D3" s="73">
        <f>[7]Mode_l_t_b0!D2</f>
        <v>109.647667409438</v>
      </c>
      <c r="E3" s="73">
        <f>[7]Mode_l_t_b0!E2</f>
        <v>6.2140000000000004</v>
      </c>
      <c r="F3" s="88">
        <f>Table5[[#This Row],[estimate]]-Table5[[#This Row],[2.5% CI]]</f>
        <v>13.796097623428196</v>
      </c>
      <c r="G3" s="80"/>
      <c r="H3" s="50" t="str">
        <f>Table5[[#This Row],[Predictors]]</f>
        <v>MDC</v>
      </c>
      <c r="I3" s="51">
        <f>[8]Mode_l_f0_b0!B2</f>
        <v>86.567999999999998</v>
      </c>
      <c r="J3" s="52">
        <f>[8]Mode_l_f0_b0!C2</f>
        <v>83.8547003440721</v>
      </c>
      <c r="K3" s="52">
        <f>[8]Mode_l_f0_b0!D2</f>
        <v>89.281457941497706</v>
      </c>
      <c r="L3" s="52">
        <f>[8]Mode_l_f0_b0!E2</f>
        <v>1.202</v>
      </c>
      <c r="M3" s="88">
        <f>I3-J3</f>
        <v>2.7132996559278979</v>
      </c>
      <c r="N3" s="80"/>
      <c r="O3" s="58"/>
      <c r="P3" s="80"/>
      <c r="R3" s="75"/>
      <c r="X3" s="80"/>
      <c r="Y3" s="80"/>
    </row>
    <row r="4" spans="1:42" s="74" customFormat="1" x14ac:dyDescent="0.3">
      <c r="A4" s="50" t="s">
        <v>16</v>
      </c>
      <c r="B4" s="50">
        <f>[7]Mode_l_t_b0!B3</f>
        <v>96.259</v>
      </c>
      <c r="C4" s="73">
        <f>[7]Mode_l_t_b0!C3</f>
        <v>82.462619464787593</v>
      </c>
      <c r="D4" s="73">
        <f>[7]Mode_l_t_b0!D3</f>
        <v>110.05578359734</v>
      </c>
      <c r="E4" s="73">
        <f>[7]Mode_l_t_b0!E3</f>
        <v>6.2149999999999999</v>
      </c>
      <c r="F4" s="88">
        <f>Table5[[#This Row],[estimate]]-Table5[[#This Row],[2.5% CI]]</f>
        <v>13.796380535212407</v>
      </c>
      <c r="G4" s="80"/>
      <c r="H4" s="50" t="str">
        <f>Table5[[#This Row],[Predictors]]</f>
        <v>MWH</v>
      </c>
      <c r="I4" s="51">
        <f>[8]Mode_l_f0_b0!B3</f>
        <v>86.692999999999998</v>
      </c>
      <c r="J4" s="52">
        <f>[8]Mode_l_f0_b0!C3</f>
        <v>83.979727529738298</v>
      </c>
      <c r="K4" s="52">
        <f>[8]Mode_l_f0_b0!D3</f>
        <v>89.406532158332595</v>
      </c>
      <c r="L4" s="52">
        <f>[8]Mode_l_f0_b0!E3</f>
        <v>1.202</v>
      </c>
      <c r="M4" s="88">
        <f>I4-J4</f>
        <v>2.7132724702616997</v>
      </c>
      <c r="N4" s="80"/>
      <c r="O4" s="58"/>
      <c r="P4" s="80"/>
      <c r="R4" s="75"/>
      <c r="X4" s="80"/>
      <c r="Y4" s="80"/>
      <c r="AG4" s="80"/>
    </row>
    <row r="5" spans="1:42" s="74" customFormat="1" x14ac:dyDescent="0.3">
      <c r="A5" s="50" t="s">
        <v>17</v>
      </c>
      <c r="B5" s="50">
        <f>[7]Mode_l_t_b0!B4</f>
        <v>93.647000000000006</v>
      </c>
      <c r="C5" s="73">
        <f>[7]Mode_l_t_b0!C4</f>
        <v>79.845316332113697</v>
      </c>
      <c r="D5" s="73">
        <f>[7]Mode_l_t_b0!D4</f>
        <v>107.44859873225001</v>
      </c>
      <c r="E5" s="73">
        <f>[7]Mode_l_t_b0!E4</f>
        <v>6.2190000000000003</v>
      </c>
      <c r="F5" s="88">
        <f>Table5[[#This Row],[estimate]]-Table5[[#This Row],[2.5% CI]]</f>
        <v>13.801683667886309</v>
      </c>
      <c r="G5" s="80"/>
      <c r="H5" s="50" t="str">
        <f>Table5[[#This Row],[Predictors]]</f>
        <v>MYN</v>
      </c>
      <c r="I5" s="51">
        <f>[8]Mode_l_f0_b0!B4</f>
        <v>88.186999999999998</v>
      </c>
      <c r="J5" s="52">
        <f>[8]Mode_l_f0_b0!C4</f>
        <v>85.473281891240802</v>
      </c>
      <c r="K5" s="52">
        <f>[8]Mode_l_f0_b0!D4</f>
        <v>90.900373904870193</v>
      </c>
      <c r="L5" s="52">
        <f>[8]Mode_l_f0_b0!E4</f>
        <v>1.202</v>
      </c>
      <c r="M5" s="88">
        <f>I5-J5</f>
        <v>2.7137181087591955</v>
      </c>
      <c r="N5" s="80"/>
      <c r="O5" s="58"/>
      <c r="P5" s="80"/>
      <c r="R5" s="75"/>
      <c r="X5" s="80"/>
      <c r="Y5" s="80"/>
      <c r="AP5" s="80"/>
    </row>
    <row r="6" spans="1:42" s="74" customFormat="1" x14ac:dyDescent="0.3">
      <c r="A6" s="53" t="s">
        <v>18</v>
      </c>
      <c r="B6" s="53">
        <f>[7]Mode_l_t_b0!B5</f>
        <v>75.209000000000003</v>
      </c>
      <c r="C6" s="73">
        <f>[7]Mode_l_t_b0!C5</f>
        <v>61.349419936619697</v>
      </c>
      <c r="D6" s="73">
        <f>[7]Mode_l_t_b0!D5</f>
        <v>89.068730796910799</v>
      </c>
      <c r="E6" s="73">
        <f>[7]Mode_l_t_b0!E5</f>
        <v>6.2729999999999997</v>
      </c>
      <c r="F6" s="88">
        <f>Table5[[#This Row],[estimate]]-Table5[[#This Row],[2.5% CI]]</f>
        <v>13.859580063380307</v>
      </c>
      <c r="H6" s="50" t="str">
        <f>Table5[[#This Row],[Predictors]]</f>
        <v>MDQ</v>
      </c>
      <c r="I6" s="54">
        <f>[8]Mode_l_f0_b0!B5</f>
        <v>89.037999999999997</v>
      </c>
      <c r="J6" s="52">
        <f>[8]Mode_l_f0_b0!C5</f>
        <v>86.322283596004496</v>
      </c>
      <c r="K6" s="52">
        <f>[8]Mode_l_f0_b0!D5</f>
        <v>91.752998627351701</v>
      </c>
      <c r="L6" s="52">
        <f>[8]Mode_l_f0_b0!E5</f>
        <v>1.204</v>
      </c>
      <c r="M6" s="88">
        <f>I6-J6</f>
        <v>2.7157164039955006</v>
      </c>
      <c r="O6" s="58"/>
      <c r="R6" s="75"/>
    </row>
    <row r="7" spans="1:42" s="74" customFormat="1" x14ac:dyDescent="0.3">
      <c r="A7" s="55"/>
      <c r="B7" s="56"/>
      <c r="C7" s="76"/>
      <c r="D7" s="76"/>
      <c r="E7" s="76"/>
      <c r="F7" s="77"/>
      <c r="G7" s="77"/>
      <c r="H7" s="77"/>
      <c r="I7" s="77"/>
      <c r="J7" s="89"/>
      <c r="K7" s="57"/>
      <c r="L7" s="58"/>
      <c r="M7" s="58"/>
      <c r="N7" s="58"/>
      <c r="O7" s="57"/>
      <c r="P7" s="93"/>
      <c r="Q7" s="58"/>
      <c r="R7" s="78"/>
      <c r="S7" s="59"/>
      <c r="X7" s="75"/>
      <c r="AB7" s="89"/>
    </row>
    <row r="8" spans="1:42" s="3" customFormat="1" ht="29.4" x14ac:dyDescent="0.3">
      <c r="A8" s="1" t="s">
        <v>12</v>
      </c>
      <c r="B8" s="1"/>
      <c r="C8" s="61"/>
      <c r="D8" s="61"/>
      <c r="E8" s="61"/>
      <c r="F8" s="60"/>
      <c r="G8" s="60"/>
      <c r="H8" s="1" t="s">
        <v>14</v>
      </c>
      <c r="I8" s="60"/>
      <c r="J8" s="90"/>
      <c r="K8" s="65"/>
      <c r="N8" s="61"/>
      <c r="O8" s="1"/>
      <c r="P8" s="94"/>
      <c r="R8" s="60"/>
      <c r="W8" s="4"/>
      <c r="AB8" s="97"/>
    </row>
    <row r="9" spans="1:42" x14ac:dyDescent="0.3">
      <c r="A9" s="2" t="s">
        <v>0</v>
      </c>
      <c r="B9" s="5" t="s">
        <v>38</v>
      </c>
      <c r="C9" s="66" t="s">
        <v>8</v>
      </c>
      <c r="D9" s="66" t="s">
        <v>9</v>
      </c>
      <c r="E9" s="66" t="s">
        <v>6</v>
      </c>
      <c r="F9" s="7" t="s">
        <v>37</v>
      </c>
      <c r="G9" s="62"/>
      <c r="H9" s="2" t="s">
        <v>0</v>
      </c>
      <c r="I9" s="67" t="s">
        <v>38</v>
      </c>
      <c r="J9" s="66" t="s">
        <v>8</v>
      </c>
      <c r="K9" s="66" t="s">
        <v>9</v>
      </c>
      <c r="L9" s="66" t="s">
        <v>6</v>
      </c>
      <c r="M9" s="7" t="s">
        <v>37</v>
      </c>
      <c r="N9" s="62"/>
      <c r="O9" s="71"/>
      <c r="P9" s="63"/>
      <c r="R9" s="63"/>
      <c r="S9" s="62"/>
      <c r="T9" s="62"/>
      <c r="U9" s="62"/>
      <c r="V9" s="62"/>
      <c r="W9" s="62"/>
      <c r="AB9" s="62"/>
    </row>
    <row r="10" spans="1:42" s="74" customFormat="1" x14ac:dyDescent="0.3">
      <c r="A10" s="50" t="str">
        <f>A3</f>
        <v>MDC</v>
      </c>
      <c r="B10" s="50">
        <f>[9]Mode_h_t_b0!B2</f>
        <v>319.858</v>
      </c>
      <c r="C10" s="52">
        <f>[9]Mode_h_t_b0!C2</f>
        <v>236.09814819725</v>
      </c>
      <c r="D10" s="52">
        <f>[9]Mode_h_t_b0!D2</f>
        <v>403.61732535260597</v>
      </c>
      <c r="E10" s="52">
        <f>[9]Mode_h_t_b0!E2</f>
        <v>25.876000000000001</v>
      </c>
      <c r="F10" s="88">
        <f>B10-C10</f>
        <v>83.759851802750006</v>
      </c>
      <c r="H10" s="50" t="str">
        <f>A3</f>
        <v>MDC</v>
      </c>
      <c r="I10" s="51">
        <f>[10]Mode_h_f0_b0!B2</f>
        <v>92.334000000000003</v>
      </c>
      <c r="J10" s="52">
        <f>[10]Mode_h_f0_b0!C2</f>
        <v>89.330848228222195</v>
      </c>
      <c r="K10" s="52">
        <f>[10]Mode_h_f0_b0!D2</f>
        <v>95.336283535534093</v>
      </c>
      <c r="L10" s="52">
        <f>[10]Mode_h_f0_b0!E2</f>
        <v>1.3320000000000001</v>
      </c>
      <c r="M10" s="88">
        <f>I10-J10</f>
        <v>3.0031517717778087</v>
      </c>
      <c r="O10" s="76"/>
      <c r="P10" s="75"/>
      <c r="Q10" s="75"/>
      <c r="R10" s="75"/>
    </row>
    <row r="11" spans="1:42" s="74" customFormat="1" x14ac:dyDescent="0.3">
      <c r="A11" s="50" t="str">
        <f>A4</f>
        <v>MWH</v>
      </c>
      <c r="B11" s="50">
        <f>[9]Mode_h_t_b0!B3</f>
        <v>319.47899999999998</v>
      </c>
      <c r="C11" s="52">
        <f>[9]Mode_h_t_b0!C3</f>
        <v>235.72073542230601</v>
      </c>
      <c r="D11" s="52">
        <f>[9]Mode_h_t_b0!D3</f>
        <v>403.23665962917897</v>
      </c>
      <c r="E11" s="52">
        <f>[9]Mode_h_t_b0!E3</f>
        <v>25.876000000000001</v>
      </c>
      <c r="F11" s="88">
        <f>B11-C11</f>
        <v>83.758264577693978</v>
      </c>
      <c r="H11" s="50" t="str">
        <f>A4</f>
        <v>MWH</v>
      </c>
      <c r="I11" s="51">
        <f>[10]Mode_h_f0_b0!B3</f>
        <v>92.741</v>
      </c>
      <c r="J11" s="52">
        <f>[10]Mode_h_f0_b0!C3</f>
        <v>89.7379921037179</v>
      </c>
      <c r="K11" s="52">
        <f>[10]Mode_h_f0_b0!D3</f>
        <v>95.743513488377303</v>
      </c>
      <c r="L11" s="52">
        <f>[10]Mode_h_f0_b0!E3</f>
        <v>1.3320000000000001</v>
      </c>
      <c r="M11" s="88">
        <f>I11-J11</f>
        <v>3.0030078962820994</v>
      </c>
      <c r="O11" s="79"/>
    </row>
    <row r="12" spans="1:42" s="74" customFormat="1" x14ac:dyDescent="0.3">
      <c r="A12" s="50" t="str">
        <f>A5</f>
        <v>MYN</v>
      </c>
      <c r="B12" s="50">
        <f>[9]Mode_h_t_b0!B4</f>
        <v>317.40499999999997</v>
      </c>
      <c r="C12" s="52">
        <f>[9]Mode_h_t_b0!C4</f>
        <v>233.659083111423</v>
      </c>
      <c r="D12" s="52">
        <f>[9]Mode_h_t_b0!D4</f>
        <v>401.15074708940699</v>
      </c>
      <c r="E12" s="52">
        <f>[9]Mode_h_t_b0!E4</f>
        <v>25.879000000000001</v>
      </c>
      <c r="F12" s="88">
        <f>B12-C12</f>
        <v>83.745916888576971</v>
      </c>
      <c r="H12" s="50" t="str">
        <f>A5</f>
        <v>MYN</v>
      </c>
      <c r="I12" s="51">
        <f>[10]Mode_h_f0_b0!B4</f>
        <v>94.049000000000007</v>
      </c>
      <c r="J12" s="52">
        <f>[10]Mode_h_f0_b0!C4</f>
        <v>91.046102361011506</v>
      </c>
      <c r="K12" s="52">
        <f>[10]Mode_h_f0_b0!D4</f>
        <v>97.052128910407305</v>
      </c>
      <c r="L12" s="52">
        <f>[10]Mode_h_f0_b0!E4</f>
        <v>1.3320000000000001</v>
      </c>
      <c r="M12" s="88">
        <f>I12-J12</f>
        <v>3.0028976389885003</v>
      </c>
      <c r="O12" s="79"/>
    </row>
    <row r="13" spans="1:42" s="74" customFormat="1" x14ac:dyDescent="0.3">
      <c r="A13" s="50" t="str">
        <f>A6</f>
        <v>MDQ</v>
      </c>
      <c r="B13" s="53">
        <f>[9]Mode_h_t_b0!B5</f>
        <v>303.10500000000002</v>
      </c>
      <c r="C13" s="52">
        <f>[9]Mode_h_t_b0!C5</f>
        <v>219.481056175487</v>
      </c>
      <c r="D13" s="52">
        <f>[9]Mode_h_t_b0!D5</f>
        <v>386.72833993387201</v>
      </c>
      <c r="E13" s="52">
        <f>[9]Mode_h_t_b0!E5</f>
        <v>25.907</v>
      </c>
      <c r="F13" s="88">
        <f>B13-C13</f>
        <v>83.62394382451302</v>
      </c>
      <c r="H13" s="50" t="str">
        <f>A6</f>
        <v>MDQ</v>
      </c>
      <c r="I13" s="54">
        <f>[10]Mode_h_f0_b0!B5</f>
        <v>96.828000000000003</v>
      </c>
      <c r="J13" s="52">
        <f>[10]Mode_h_f0_b0!C5</f>
        <v>93.821876744121496</v>
      </c>
      <c r="K13" s="52">
        <f>[10]Mode_h_f0_b0!D5</f>
        <v>99.833517473294805</v>
      </c>
      <c r="L13" s="52">
        <f>[10]Mode_h_f0_b0!E5</f>
        <v>1.335</v>
      </c>
      <c r="M13" s="88">
        <f>I13-J13</f>
        <v>3.0061232558785065</v>
      </c>
      <c r="O13" s="79"/>
    </row>
    <row r="14" spans="1:42" x14ac:dyDescent="0.3">
      <c r="A14" s="62"/>
      <c r="B14" s="62"/>
      <c r="C14" s="62"/>
      <c r="D14" s="62"/>
      <c r="E14" s="62"/>
      <c r="F14" s="68"/>
      <c r="G14" s="68"/>
      <c r="H14" s="68"/>
      <c r="I14" s="68"/>
      <c r="J14" s="91"/>
      <c r="K14" s="62"/>
      <c r="L14" s="62"/>
      <c r="M14" s="62"/>
      <c r="N14" s="62"/>
      <c r="O14" s="62"/>
      <c r="P14" s="91"/>
      <c r="Q14" s="62"/>
      <c r="R14" s="68"/>
      <c r="S14" s="68"/>
      <c r="T14" s="62"/>
      <c r="U14" s="62"/>
      <c r="V14" s="62"/>
      <c r="W14" s="62"/>
    </row>
    <row r="15" spans="1:42" x14ac:dyDescent="0.3">
      <c r="A15" s="62"/>
      <c r="B15" s="62"/>
      <c r="C15" s="62"/>
      <c r="D15" s="62"/>
      <c r="E15" s="62"/>
      <c r="F15" s="68"/>
      <c r="G15" s="68"/>
      <c r="H15" s="68"/>
      <c r="I15" s="68"/>
      <c r="J15" s="62"/>
      <c r="K15" s="62"/>
      <c r="L15" s="62"/>
      <c r="M15" s="62"/>
      <c r="N15" s="62"/>
      <c r="O15" s="62"/>
      <c r="P15" s="91"/>
      <c r="Q15" s="62"/>
      <c r="R15" s="68"/>
      <c r="S15" s="68"/>
      <c r="T15" s="62"/>
      <c r="U15" s="62"/>
      <c r="V15" s="62"/>
      <c r="W15" s="62"/>
    </row>
    <row r="16" spans="1:42" x14ac:dyDescent="0.3">
      <c r="J16" s="71"/>
      <c r="N16" s="64"/>
      <c r="P16" s="95"/>
      <c r="V16" s="62"/>
      <c r="W16" s="62"/>
    </row>
    <row r="17" spans="3:23" x14ac:dyDescent="0.3">
      <c r="C17" s="70"/>
      <c r="D17" s="70"/>
      <c r="E17" s="70"/>
      <c r="F17" s="70"/>
      <c r="G17" s="70"/>
      <c r="H17" s="70"/>
      <c r="I17" s="70"/>
      <c r="J17" s="70"/>
      <c r="K17" s="70"/>
      <c r="N17" s="64"/>
      <c r="P17" s="95"/>
      <c r="V17" s="62"/>
      <c r="W17" s="62"/>
    </row>
    <row r="18" spans="3:23" x14ac:dyDescent="0.3">
      <c r="D18" s="62"/>
      <c r="E18" s="62"/>
    </row>
    <row r="19" spans="3:23" x14ac:dyDescent="0.3">
      <c r="J19" s="71"/>
      <c r="N19" s="64"/>
      <c r="P19" s="95"/>
      <c r="V19" s="62"/>
      <c r="W19" s="62"/>
    </row>
    <row r="20" spans="3:23" x14ac:dyDescent="0.3">
      <c r="J20" s="71"/>
      <c r="N20" s="64"/>
      <c r="P20" s="95"/>
      <c r="V20" s="62"/>
      <c r="W20" s="62"/>
    </row>
    <row r="21" spans="3:23" x14ac:dyDescent="0.3">
      <c r="J21" s="71"/>
      <c r="N21" s="64"/>
      <c r="P21" s="95"/>
      <c r="V21" s="62"/>
      <c r="W21" s="62"/>
    </row>
    <row r="22" spans="3:23" x14ac:dyDescent="0.3">
      <c r="J22" s="71"/>
      <c r="N22" s="64"/>
      <c r="P22" s="95"/>
      <c r="V22" s="62"/>
      <c r="W22" s="62"/>
    </row>
    <row r="23" spans="3:23" x14ac:dyDescent="0.3">
      <c r="J23" s="71"/>
      <c r="N23" s="64"/>
      <c r="P23" s="95"/>
      <c r="V23" s="62"/>
      <c r="W23" s="62"/>
    </row>
    <row r="25" spans="3:23" x14ac:dyDescent="0.3">
      <c r="J25" s="71"/>
      <c r="N25" s="64"/>
      <c r="P25" s="95"/>
      <c r="V25" s="62"/>
      <c r="W25" s="62"/>
    </row>
    <row r="26" spans="3:23" x14ac:dyDescent="0.3">
      <c r="J26" s="71"/>
      <c r="N26" s="64"/>
      <c r="P26" s="95"/>
      <c r="V26" s="62"/>
      <c r="W26" s="62"/>
    </row>
    <row r="27" spans="3:23" x14ac:dyDescent="0.3">
      <c r="J27" s="71"/>
      <c r="N27" s="64"/>
      <c r="P27" s="95"/>
      <c r="V27" s="62"/>
      <c r="W27" s="62"/>
    </row>
    <row r="28" spans="3:23" x14ac:dyDescent="0.3">
      <c r="J28" s="71"/>
      <c r="N28" s="64"/>
      <c r="P28" s="95"/>
      <c r="V28" s="62"/>
      <c r="W28" s="62"/>
    </row>
    <row r="29" spans="3:23" x14ac:dyDescent="0.3">
      <c r="J29" s="71"/>
      <c r="N29" s="64"/>
      <c r="P29" s="95"/>
      <c r="V29" s="62"/>
      <c r="W29" s="62"/>
    </row>
    <row r="39" spans="4:5" x14ac:dyDescent="0.3">
      <c r="D39" s="64"/>
      <c r="E39" s="64"/>
    </row>
    <row r="40" spans="4:5" x14ac:dyDescent="0.3">
      <c r="D40" s="72"/>
    </row>
    <row r="41" spans="4:5" x14ac:dyDescent="0.3">
      <c r="D41" s="72"/>
    </row>
    <row r="42" spans="4:5" x14ac:dyDescent="0.3">
      <c r="D42" s="72"/>
    </row>
    <row r="43" spans="4:5" x14ac:dyDescent="0.3">
      <c r="D43" s="72"/>
    </row>
    <row r="44" spans="4:5" x14ac:dyDescent="0.3">
      <c r="D44" s="72"/>
    </row>
    <row r="45" spans="4:5" x14ac:dyDescent="0.3">
      <c r="D45" s="72"/>
    </row>
    <row r="46" spans="4:5" x14ac:dyDescent="0.3">
      <c r="D46" s="72"/>
    </row>
    <row r="47" spans="4:5" x14ac:dyDescent="0.3">
      <c r="D47" s="64"/>
      <c r="E47" s="64"/>
    </row>
    <row r="48" spans="4:5" x14ac:dyDescent="0.3">
      <c r="D48" s="64"/>
      <c r="E48" s="64"/>
    </row>
  </sheetData>
  <conditionalFormatting sqref="R7:S7 F7:I7 M10:M13 M3:M6">
    <cfRule type="cellIs" dxfId="2" priority="20" operator="lessThan">
      <formula>0.05</formula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B1 Mode</vt:lpstr>
      <vt:lpstr>Graphs</vt:lpstr>
      <vt:lpstr>Graph Data</vt:lpstr>
      <vt:lpstr>Legends</vt:lpstr>
      <vt:lpstr>'B1 Mode'!Print_Area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2022-07-29T19:18:26Z</dcterms:modified>
</cp:coreProperties>
</file>