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8B3D1AB8-55D7-4195-A07B-8317E59F4762}" xr6:coauthVersionLast="47" xr6:coauthVersionMax="47" xr10:uidLastSave="{00000000-0000-0000-0000-000000000000}"/>
  <bookViews>
    <workbookView xWindow="-14980" yWindow="-21710" windowWidth="38620" windowHeight="21820" xr2:uid="{5F934F14-35FB-48F8-B9CC-AA2F647F3C27}"/>
  </bookViews>
  <sheets>
    <sheet name="Intercepts" sheetId="1" r:id="rId1"/>
    <sheet name="Pairwise Comparisons" sheetId="8" r:id="rId2"/>
    <sheet name="Model Effect Size" sheetId="9" r:id="rId3"/>
    <sheet name="Graphs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Intercepts!$A$2:$K$10</definedName>
    <definedName name="_xlnm.Print_Area" localSheetId="1">'Pairwise Comparisons'!$A$1:$J$13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8" l="1"/>
  <c r="C4" i="8"/>
  <c r="D4" i="8"/>
  <c r="E4" i="8"/>
  <c r="F4" i="8"/>
  <c r="G4" i="8"/>
  <c r="H4" i="8"/>
  <c r="I4" i="8"/>
  <c r="J4" i="8"/>
  <c r="K4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K13" i="8"/>
  <c r="G1" i="8"/>
  <c r="H1" i="8"/>
  <c r="I1" i="8"/>
  <c r="C2" i="8"/>
  <c r="D2" i="8"/>
  <c r="E2" i="8"/>
  <c r="F2" i="8"/>
  <c r="G2" i="8"/>
  <c r="H2" i="8"/>
  <c r="I2" i="8"/>
  <c r="C3" i="8"/>
  <c r="D3" i="8"/>
  <c r="E3" i="8"/>
  <c r="F3" i="8"/>
  <c r="G3" i="8"/>
  <c r="H3" i="8"/>
  <c r="I3" i="8"/>
  <c r="J1" i="8"/>
  <c r="K1" i="8"/>
  <c r="J2" i="8"/>
  <c r="J3" i="8"/>
  <c r="B9" i="1"/>
  <c r="B10" i="1"/>
  <c r="B7" i="1"/>
  <c r="B8" i="1"/>
  <c r="B5" i="1"/>
  <c r="B6" i="1"/>
  <c r="K6" i="1"/>
  <c r="K10" i="1"/>
  <c r="J10" i="1"/>
  <c r="I10" i="1"/>
  <c r="H10" i="1"/>
  <c r="G10" i="1"/>
  <c r="F10" i="1"/>
  <c r="E10" i="1"/>
  <c r="D10" i="1"/>
  <c r="K8" i="1"/>
  <c r="J8" i="1"/>
  <c r="I8" i="1"/>
  <c r="H8" i="1"/>
  <c r="G8" i="1"/>
  <c r="F8" i="1"/>
  <c r="E8" i="1"/>
  <c r="D8" i="1"/>
  <c r="J6" i="1"/>
  <c r="I6" i="1"/>
  <c r="H6" i="1"/>
  <c r="G6" i="1"/>
  <c r="F6" i="1"/>
  <c r="E6" i="1"/>
  <c r="D6" i="1"/>
  <c r="J4" i="1"/>
  <c r="I4" i="1"/>
  <c r="H4" i="1"/>
  <c r="G4" i="1"/>
  <c r="F4" i="1"/>
  <c r="E4" i="1"/>
  <c r="D4" i="1"/>
  <c r="K9" i="1"/>
  <c r="J9" i="1"/>
  <c r="I9" i="1"/>
  <c r="H9" i="1"/>
  <c r="G9" i="1"/>
  <c r="F9" i="1"/>
  <c r="K7" i="1"/>
  <c r="J7" i="1"/>
  <c r="I7" i="1"/>
  <c r="H7" i="1"/>
  <c r="G7" i="1"/>
  <c r="F7" i="1"/>
  <c r="K5" i="1"/>
  <c r="J5" i="1"/>
  <c r="I5" i="1"/>
  <c r="H5" i="1"/>
  <c r="G5" i="1"/>
  <c r="F5" i="1"/>
  <c r="K3" i="1"/>
  <c r="J3" i="1"/>
  <c r="I3" i="1"/>
  <c r="H3" i="1"/>
  <c r="G3" i="1"/>
  <c r="F3" i="1"/>
  <c r="I2" i="1"/>
  <c r="H2" i="1"/>
  <c r="G2" i="1"/>
  <c r="E9" i="1"/>
  <c r="D9" i="1"/>
  <c r="E7" i="1"/>
  <c r="D7" i="1"/>
  <c r="E5" i="1"/>
  <c r="D5" i="1"/>
  <c r="E3" i="1"/>
  <c r="D3" i="1"/>
  <c r="C4" i="1" l="1"/>
  <c r="C3" i="9"/>
  <c r="B3" i="9"/>
  <c r="C2" i="9"/>
  <c r="B2" i="9"/>
  <c r="A3" i="9"/>
  <c r="A2" i="9"/>
  <c r="C3" i="1"/>
  <c r="C9" i="1"/>
  <c r="C7" i="1"/>
  <c r="C5" i="1"/>
  <c r="C6" i="1"/>
  <c r="C8" i="1"/>
  <c r="C10" i="1"/>
  <c r="A9" i="1"/>
  <c r="A7" i="1"/>
  <c r="A5" i="1"/>
  <c r="A3" i="1"/>
  <c r="L4" i="1" s="1"/>
  <c r="M7" i="1" l="1"/>
  <c r="M5" i="1"/>
  <c r="M3" i="1"/>
  <c r="M8" i="1"/>
  <c r="M10" i="1"/>
  <c r="M6" i="1"/>
  <c r="M4" i="1"/>
  <c r="M9" i="1"/>
  <c r="L5" i="1"/>
  <c r="L3" i="1"/>
  <c r="L9" i="1"/>
  <c r="L7" i="1"/>
  <c r="L10" i="1"/>
  <c r="L8" i="1"/>
  <c r="L6" i="1"/>
</calcChain>
</file>

<file path=xl/sharedStrings.xml><?xml version="1.0" encoding="utf-8"?>
<sst xmlns="http://schemas.openxmlformats.org/spreadsheetml/2006/main" count="30" uniqueCount="28">
  <si>
    <t>Predictors</t>
  </si>
  <si>
    <t xml:space="preserve">SE </t>
  </si>
  <si>
    <t>CI Delta</t>
  </si>
  <si>
    <t>Mean Slope</t>
  </si>
  <si>
    <t>mean F0</t>
  </si>
  <si>
    <t>MDC vs MWH</t>
  </si>
  <si>
    <t>MDC vs MYN</t>
  </si>
  <si>
    <t>MDC vs MDQ</t>
  </si>
  <si>
    <t>MWH vs MYN</t>
  </si>
  <si>
    <t>MWH vs MDQ</t>
  </si>
  <si>
    <t>MYN vs MDQ</t>
  </si>
  <si>
    <t>F0 Error Bar Values</t>
  </si>
  <si>
    <t>Model Effect Size</t>
  </si>
  <si>
    <t>Pairwise Comparisons</t>
  </si>
  <si>
    <t>std error</t>
  </si>
  <si>
    <r>
      <t>β</t>
    </r>
    <r>
      <rPr>
        <vertAlign val="subscript"/>
        <sz val="9"/>
        <color rgb="FF000000"/>
        <rFont val="Arial"/>
        <family val="2"/>
      </rPr>
      <t>1</t>
    </r>
  </si>
  <si>
    <r>
      <t>est.   (β</t>
    </r>
    <r>
      <rPr>
        <b/>
        <vertAlign val="subscript"/>
        <sz val="9"/>
        <color theme="1"/>
        <rFont val="Arial"/>
        <family val="2"/>
      </rPr>
      <t>0</t>
    </r>
    <r>
      <rPr>
        <b/>
        <sz val="9"/>
        <color theme="1"/>
        <rFont val="Arial"/>
        <family val="2"/>
      </rPr>
      <t>)</t>
    </r>
  </si>
  <si>
    <t>Mean F0</t>
  </si>
  <si>
    <t>Utterance Parameter</t>
  </si>
  <si>
    <t>Slope</t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</si>
  <si>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m 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</si>
  <si>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c </t>
    </r>
  </si>
  <si>
    <t>signif.      adj.</t>
  </si>
  <si>
    <t>2.5%          CI</t>
  </si>
  <si>
    <t>97.5%       CI</t>
  </si>
  <si>
    <t>2.5%        CI</t>
  </si>
  <si>
    <t>p.val. adj. (bf=7)</t>
  </si>
  <si>
    <t>97.5%        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</si>
</sst>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E+00"/>
  </numFmts>
  <fonts count="1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vertAlign val="subscript"/>
      <sz val="9"/>
      <color theme="1"/>
      <name val="Arial"/>
      <family val="2"/>
    </font>
    <font>
      <b/>
      <sz val="9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vertAlign val="superscript"/>
      <sz val="9"/>
      <color rgb="FF000000"/>
      <name val="Arial"/>
      <family val="2"/>
    </font>
    <font>
      <sz val="11"/>
      <color theme="1"/>
      <name val="Arial"/>
      <family val="2"/>
    </font>
    <font>
      <b/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/>
      <diagonal/>
    </border>
    <border>
      <left/>
      <right/>
      <top style="thin">
        <color theme="2" tint="-9.9917600024414813E-2"/>
      </top>
      <bottom/>
      <diagonal/>
    </border>
    <border>
      <left/>
      <right/>
      <top style="medium">
        <color theme="2" tint="-9.9887081514938816E-2"/>
      </top>
      <bottom style="thin">
        <color theme="2" tint="-9.9917600024414813E-2"/>
      </bottom>
      <diagonal/>
    </border>
    <border>
      <left/>
      <right/>
      <top style="medium">
        <color theme="2" tint="-9.9887081514938816E-2"/>
      </top>
      <bottom/>
      <diagonal/>
    </border>
    <border>
      <left/>
      <right/>
      <top/>
      <bottom style="medium">
        <color theme="2" tint="-9.9887081514938816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thin">
        <color theme="2" tint="-9.9948118533890809E-2"/>
      </bottom>
      <diagonal/>
    </border>
    <border>
      <left/>
      <right/>
      <top style="thin">
        <color theme="2" tint="-9.9917600024414813E-2"/>
      </top>
      <bottom style="medium">
        <color theme="2" tint="-9.9887081514938816E-2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/>
    <xf numFmtId="0" fontId="4" fillId="0" borderId="0" xfId="0" applyFont="1" applyBorder="1"/>
    <xf numFmtId="1" fontId="4" fillId="0" borderId="0" xfId="0" applyNumberFormat="1" applyFont="1" applyFill="1" applyBorder="1" applyAlignment="1">
      <alignment wrapText="1"/>
    </xf>
    <xf numFmtId="2" fontId="4" fillId="0" borderId="0" xfId="0" applyNumberFormat="1" applyFont="1" applyBorder="1" applyAlignment="1">
      <alignment wrapText="1"/>
    </xf>
    <xf numFmtId="1" fontId="5" fillId="0" borderId="0" xfId="0" applyNumberFormat="1" applyFont="1" applyBorder="1" applyAlignment="1">
      <alignment wrapText="1"/>
    </xf>
    <xf numFmtId="1" fontId="4" fillId="0" borderId="0" xfId="0" applyNumberFormat="1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165" fontId="9" fillId="0" borderId="0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10" xfId="0" applyFont="1" applyFill="1" applyBorder="1" applyAlignment="1">
      <alignment horizontal="right" vertical="center" wrapText="1"/>
    </xf>
    <xf numFmtId="2" fontId="8" fillId="0" borderId="10" xfId="0" applyNumberFormat="1" applyFont="1" applyFill="1" applyBorder="1" applyAlignment="1">
      <alignment horizontal="right" vertical="center" wrapText="1"/>
    </xf>
    <xf numFmtId="11" fontId="5" fillId="0" borderId="10" xfId="0" applyNumberFormat="1" applyFont="1" applyFill="1" applyBorder="1" applyAlignment="1">
      <alignment horizontal="right" vertical="top" wrapText="1"/>
    </xf>
    <xf numFmtId="0" fontId="4" fillId="0" borderId="10" xfId="0" applyFont="1" applyFill="1" applyBorder="1" applyAlignment="1">
      <alignment horizontal="right" vertical="center"/>
    </xf>
    <xf numFmtId="164" fontId="2" fillId="0" borderId="10" xfId="0" applyNumberFormat="1" applyFont="1" applyFill="1" applyBorder="1" applyAlignment="1">
      <alignment horizontal="right" vertical="center" wrapText="1"/>
    </xf>
    <xf numFmtId="165" fontId="5" fillId="0" borderId="10" xfId="0" applyNumberFormat="1" applyFont="1" applyFill="1" applyBorder="1" applyAlignment="1">
      <alignment horizontal="right" vertical="center" wrapText="1"/>
    </xf>
    <xf numFmtId="2" fontId="4" fillId="0" borderId="10" xfId="0" applyNumberFormat="1" applyFont="1" applyFill="1" applyBorder="1" applyAlignment="1">
      <alignment horizontal="right"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11" xfId="0" applyFont="1" applyFill="1" applyBorder="1" applyAlignment="1">
      <alignment horizontal="right" vertical="center" wrapText="1"/>
    </xf>
    <xf numFmtId="1" fontId="1" fillId="0" borderId="11" xfId="0" applyNumberFormat="1" applyFont="1" applyFill="1" applyBorder="1" applyAlignment="1">
      <alignment horizontal="right" vertical="center" wrapText="1"/>
    </xf>
    <xf numFmtId="0" fontId="7" fillId="0" borderId="11" xfId="0" applyFont="1" applyFill="1" applyBorder="1" applyAlignment="1">
      <alignment horizontal="right" vertical="center" wrapText="1"/>
    </xf>
    <xf numFmtId="1" fontId="1" fillId="0" borderId="11" xfId="0" applyNumberFormat="1" applyFont="1" applyFill="1" applyBorder="1" applyAlignment="1">
      <alignment horizontal="right" vertical="center"/>
    </xf>
    <xf numFmtId="0" fontId="12" fillId="0" borderId="13" xfId="0" applyFont="1" applyFill="1" applyBorder="1" applyAlignment="1">
      <alignment horizontal="right" vertical="center" wrapText="1"/>
    </xf>
    <xf numFmtId="2" fontId="8" fillId="0" borderId="13" xfId="0" applyNumberFormat="1" applyFont="1" applyFill="1" applyBorder="1" applyAlignment="1">
      <alignment horizontal="right" vertical="center" wrapText="1"/>
    </xf>
    <xf numFmtId="165" fontId="5" fillId="0" borderId="13" xfId="0" applyNumberFormat="1" applyFont="1" applyFill="1" applyBorder="1" applyAlignment="1">
      <alignment horizontal="right" vertical="center" wrapText="1"/>
    </xf>
    <xf numFmtId="0" fontId="4" fillId="0" borderId="13" xfId="0" applyFont="1" applyFill="1" applyBorder="1" applyAlignment="1">
      <alignment horizontal="right" vertical="center"/>
    </xf>
    <xf numFmtId="2" fontId="4" fillId="0" borderId="13" xfId="0" applyNumberFormat="1" applyFont="1" applyFill="1" applyBorder="1" applyAlignment="1">
      <alignment horizontal="right" vertical="center"/>
    </xf>
    <xf numFmtId="166" fontId="2" fillId="0" borderId="10" xfId="0" applyNumberFormat="1" applyFont="1" applyFill="1" applyBorder="1" applyAlignment="1">
      <alignment horizontal="right" vertical="center" wrapText="1"/>
    </xf>
    <xf numFmtId="166" fontId="2" fillId="0" borderId="13" xfId="0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left" vertical="top"/>
    </xf>
    <xf numFmtId="0" fontId="12" fillId="0" borderId="14" xfId="0" applyFont="1" applyFill="1" applyBorder="1" applyAlignment="1">
      <alignment horizontal="right" vertical="center" wrapText="1"/>
    </xf>
    <xf numFmtId="2" fontId="8" fillId="0" borderId="14" xfId="0" applyNumberFormat="1" applyFont="1" applyFill="1" applyBorder="1" applyAlignment="1">
      <alignment horizontal="right" vertical="center" wrapText="1"/>
    </xf>
    <xf numFmtId="164" fontId="2" fillId="0" borderId="14" xfId="0" applyNumberFormat="1" applyFont="1" applyFill="1" applyBorder="1" applyAlignment="1">
      <alignment horizontal="right" vertical="center" wrapText="1"/>
    </xf>
    <xf numFmtId="11" fontId="5" fillId="0" borderId="14" xfId="0" applyNumberFormat="1" applyFont="1" applyFill="1" applyBorder="1" applyAlignment="1">
      <alignment horizontal="right" vertical="top" wrapText="1"/>
    </xf>
    <xf numFmtId="165" fontId="5" fillId="0" borderId="14" xfId="0" applyNumberFormat="1" applyFont="1" applyFill="1" applyBorder="1" applyAlignment="1">
      <alignment horizontal="right" vertical="center" wrapText="1"/>
    </xf>
    <xf numFmtId="11" fontId="2" fillId="0" borderId="14" xfId="0" applyNumberFormat="1" applyFont="1" applyFill="1" applyBorder="1" applyAlignment="1">
      <alignment horizontal="right" vertical="center" wrapText="1"/>
    </xf>
    <xf numFmtId="166" fontId="2" fillId="0" borderId="14" xfId="0" applyNumberFormat="1" applyFont="1" applyFill="1" applyBorder="1" applyAlignment="1">
      <alignment horizontal="right" vertical="center" wrapText="1"/>
    </xf>
    <xf numFmtId="0" fontId="12" fillId="0" borderId="15" xfId="0" applyFont="1" applyFill="1" applyBorder="1" applyAlignment="1">
      <alignment horizontal="right" vertical="center" wrapText="1"/>
    </xf>
    <xf numFmtId="2" fontId="8" fillId="0" borderId="15" xfId="0" applyNumberFormat="1" applyFont="1" applyFill="1" applyBorder="1" applyAlignment="1">
      <alignment horizontal="right" vertical="center" wrapText="1"/>
    </xf>
    <xf numFmtId="164" fontId="2" fillId="0" borderId="15" xfId="0" applyNumberFormat="1" applyFont="1" applyFill="1" applyBorder="1" applyAlignment="1">
      <alignment horizontal="right" vertical="center" wrapText="1"/>
    </xf>
    <xf numFmtId="11" fontId="5" fillId="0" borderId="15" xfId="0" applyNumberFormat="1" applyFont="1" applyFill="1" applyBorder="1" applyAlignment="1">
      <alignment horizontal="right" vertical="top" wrapText="1"/>
    </xf>
    <xf numFmtId="11" fontId="2" fillId="0" borderId="15" xfId="0" applyNumberFormat="1" applyFont="1" applyFill="1" applyBorder="1" applyAlignment="1">
      <alignment horizontal="right" vertical="center" wrapText="1"/>
    </xf>
    <xf numFmtId="0" fontId="1" fillId="0" borderId="15" xfId="0" applyFont="1" applyFill="1" applyBorder="1" applyAlignment="1">
      <alignment horizontal="right" vertical="center" wrapText="1"/>
    </xf>
    <xf numFmtId="165" fontId="5" fillId="0" borderId="15" xfId="0" applyNumberFormat="1" applyFont="1" applyFill="1" applyBorder="1" applyAlignment="1">
      <alignment horizontal="right" vertical="center" wrapText="1"/>
    </xf>
    <xf numFmtId="164" fontId="4" fillId="0" borderId="15" xfId="0" applyNumberFormat="1" applyFont="1" applyFill="1" applyBorder="1" applyAlignment="1">
      <alignment horizontal="right" vertical="center" wrapText="1"/>
    </xf>
    <xf numFmtId="0" fontId="5" fillId="0" borderId="15" xfId="0" applyFont="1" applyFill="1" applyBorder="1" applyAlignment="1">
      <alignment horizontal="right" vertical="center" wrapText="1"/>
    </xf>
    <xf numFmtId="2" fontId="4" fillId="0" borderId="15" xfId="0" applyNumberFormat="1" applyFont="1" applyFill="1" applyBorder="1" applyAlignment="1">
      <alignment horizontal="right" vertical="center" wrapText="1"/>
    </xf>
    <xf numFmtId="0" fontId="12" fillId="0" borderId="16" xfId="0" applyFont="1" applyFill="1" applyBorder="1" applyAlignment="1">
      <alignment horizontal="right" vertical="top" wrapText="1"/>
    </xf>
    <xf numFmtId="0" fontId="12" fillId="0" borderId="17" xfId="0" applyFont="1" applyFill="1" applyBorder="1" applyAlignment="1">
      <alignment horizontal="right" vertical="top" wrapText="1"/>
    </xf>
    <xf numFmtId="0" fontId="1" fillId="0" borderId="16" xfId="0" applyFont="1" applyFill="1" applyBorder="1" applyAlignment="1">
      <alignment horizontal="right" vertical="top"/>
    </xf>
    <xf numFmtId="0" fontId="1" fillId="0" borderId="17" xfId="0" applyFont="1" applyFill="1" applyBorder="1" applyAlignment="1">
      <alignment horizontal="right" vertical="top"/>
    </xf>
    <xf numFmtId="0" fontId="12" fillId="0" borderId="0" xfId="0" applyFont="1" applyFill="1" applyBorder="1" applyAlignment="1">
      <alignment horizontal="right" vertical="top" wrapText="1"/>
    </xf>
    <xf numFmtId="0" fontId="12" fillId="0" borderId="18" xfId="0" applyFont="1" applyFill="1" applyBorder="1" applyAlignment="1">
      <alignment horizontal="right" vertical="top" wrapText="1"/>
    </xf>
    <xf numFmtId="0" fontId="12" fillId="0" borderId="12" xfId="0" applyFont="1" applyFill="1" applyBorder="1" applyAlignment="1">
      <alignment horizontal="right" vertical="top" wrapText="1"/>
    </xf>
    <xf numFmtId="0" fontId="12" fillId="0" borderId="13" xfId="0" applyFont="1" applyFill="1" applyBorder="1" applyAlignment="1">
      <alignment horizontal="right" vertical="top" wrapText="1"/>
    </xf>
    <xf numFmtId="0" fontId="12" fillId="0" borderId="19" xfId="0" applyFont="1" applyFill="1" applyBorder="1" applyAlignment="1">
      <alignment horizontal="right" vertical="center" wrapText="1"/>
    </xf>
    <xf numFmtId="2" fontId="8" fillId="0" borderId="19" xfId="0" applyNumberFormat="1" applyFont="1" applyFill="1" applyBorder="1" applyAlignment="1">
      <alignment horizontal="right" vertical="center" wrapText="1"/>
    </xf>
    <xf numFmtId="166" fontId="2" fillId="0" borderId="19" xfId="0" applyNumberFormat="1" applyFont="1" applyFill="1" applyBorder="1" applyAlignment="1">
      <alignment horizontal="right" vertical="center" wrapText="1"/>
    </xf>
    <xf numFmtId="11" fontId="5" fillId="0" borderId="19" xfId="0" applyNumberFormat="1" applyFont="1" applyFill="1" applyBorder="1" applyAlignment="1">
      <alignment horizontal="right" vertical="top" wrapText="1"/>
    </xf>
    <xf numFmtId="0" fontId="4" fillId="0" borderId="19" xfId="0" applyFont="1" applyFill="1" applyBorder="1" applyAlignment="1">
      <alignment horizontal="right" vertical="center"/>
    </xf>
    <xf numFmtId="164" fontId="4" fillId="0" borderId="19" xfId="0" applyNumberFormat="1" applyFont="1" applyFill="1" applyBorder="1" applyAlignment="1">
      <alignment horizontal="right" vertical="center"/>
    </xf>
    <xf numFmtId="2" fontId="4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1" fillId="0" borderId="17" xfId="0" applyFont="1" applyFill="1" applyBorder="1" applyAlignment="1">
      <alignment horizontal="right" vertical="top"/>
    </xf>
    <xf numFmtId="0" fontId="1" fillId="0" borderId="17" xfId="0" applyFont="1" applyFill="1" applyBorder="1" applyAlignment="1">
      <alignment horizontal="right" vertical="top" wrapText="1"/>
    </xf>
    <xf numFmtId="1" fontId="1" fillId="0" borderId="17" xfId="0" applyNumberFormat="1" applyFont="1" applyFill="1" applyBorder="1" applyAlignment="1">
      <alignment horizontal="right" vertical="top" wrapText="1"/>
    </xf>
    <xf numFmtId="0" fontId="7" fillId="0" borderId="17" xfId="0" applyFont="1" applyFill="1" applyBorder="1" applyAlignment="1">
      <alignment horizontal="right" vertical="top" wrapText="1"/>
    </xf>
    <xf numFmtId="0" fontId="12" fillId="0" borderId="20" xfId="0" applyFont="1" applyFill="1" applyBorder="1" applyAlignment="1">
      <alignment horizontal="right" vertical="center" wrapText="1"/>
    </xf>
    <xf numFmtId="2" fontId="8" fillId="0" borderId="20" xfId="0" applyNumberFormat="1" applyFont="1" applyFill="1" applyBorder="1" applyAlignment="1">
      <alignment horizontal="right" vertical="center" wrapText="1"/>
    </xf>
    <xf numFmtId="164" fontId="2" fillId="0" borderId="20" xfId="0" applyNumberFormat="1" applyFont="1" applyFill="1" applyBorder="1" applyAlignment="1">
      <alignment horizontal="right" vertical="center" wrapText="1"/>
    </xf>
    <xf numFmtId="165" fontId="5" fillId="0" borderId="2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36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1B9E77"/>
      <color rgb="FFE7298A"/>
      <color rgb="FFD95F02"/>
      <color rgb="FF7570B3"/>
      <color rgb="FFE66101"/>
      <color rgb="FF5E3C99"/>
      <color rgb="FFB2ABD2"/>
      <color rgb="FFFDB863"/>
      <color rgb="FF680000"/>
      <color rgb="FF7B3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Utterance F0</a:t>
            </a:r>
          </a:p>
        </c:rich>
      </c:tx>
      <c:layout>
        <c:manualLayout>
          <c:xMode val="edge"/>
          <c:yMode val="edge"/>
          <c:x val="0.40788975197601524"/>
          <c:y val="2.788757136583223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Intercepts!$B$3</c:f>
              <c:strCache>
                <c:ptCount val="1"/>
                <c:pt idx="0">
                  <c:v>mean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7570B3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FD-4F36-AE8E-F58994163038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rgbClr val="D95F02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C5-4E3E-A044-E83F13840CD9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rgbClr val="1B9E77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EFD-4F36-AE8E-F58994163038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rgbClr val="E7298A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CC5-4E3E-A044-E83F13840CD9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Intercepts!$M$4:$M$10</c:f>
                <c:numCache>
                  <c:formatCode>General</c:formatCode>
                  <c:ptCount val="7"/>
                  <c:pt idx="0">
                    <c:v>1.5379999999999998</c:v>
                  </c:pt>
                  <c:pt idx="1">
                    <c:v>1.9210000000000065</c:v>
                  </c:pt>
                  <c:pt idx="2">
                    <c:v>2.1090000000000004</c:v>
                  </c:pt>
                  <c:pt idx="3">
                    <c:v>2.0800000000000125</c:v>
                  </c:pt>
                  <c:pt idx="4">
                    <c:v>1.1159999999999999</c:v>
                  </c:pt>
                  <c:pt idx="5">
                    <c:v>2.5670000000000073</c:v>
                  </c:pt>
                  <c:pt idx="6">
                    <c:v>1.9910000000000001</c:v>
                  </c:pt>
                </c:numCache>
              </c:numRef>
            </c:plus>
            <c:minus>
              <c:numRef>
                <c:f>Intercepts!$M$4:$M$10</c:f>
                <c:numCache>
                  <c:formatCode>General</c:formatCode>
                  <c:ptCount val="7"/>
                  <c:pt idx="0">
                    <c:v>1.5379999999999998</c:v>
                  </c:pt>
                  <c:pt idx="1">
                    <c:v>1.9210000000000065</c:v>
                  </c:pt>
                  <c:pt idx="2">
                    <c:v>2.1090000000000004</c:v>
                  </c:pt>
                  <c:pt idx="3">
                    <c:v>2.0800000000000125</c:v>
                  </c:pt>
                  <c:pt idx="4">
                    <c:v>1.1159999999999999</c:v>
                  </c:pt>
                  <c:pt idx="5">
                    <c:v>2.5670000000000073</c:v>
                  </c:pt>
                  <c:pt idx="6">
                    <c:v>1.9910000000000001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(Intercepts!$A$3,Intercepts!$A$5,Intercepts!$A$7,Intercepts!$A$9)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(Intercepts!$C$3,Intercepts!$C$5,Intercepts!$C$7,Intercepts!$C$9)</c:f>
              <c:numCache>
                <c:formatCode>0.00</c:formatCode>
                <c:ptCount val="4"/>
                <c:pt idx="0">
                  <c:v>89.162999999999997</c:v>
                </c:pt>
                <c:pt idx="1">
                  <c:v>89.634</c:v>
                </c:pt>
                <c:pt idx="2">
                  <c:v>89.924000000000007</c:v>
                </c:pt>
                <c:pt idx="3">
                  <c:v>91.45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FD-4F36-AE8E-F5899416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mean f0 (ST re 1 Hz)</a:t>
                </a:r>
              </a:p>
            </c:rich>
          </c:tx>
          <c:layout>
            <c:manualLayout>
              <c:xMode val="edge"/>
              <c:yMode val="edge"/>
              <c:x val="4.3267920414281819E-2"/>
              <c:y val="0.25706814522031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Utterance Slope (ST/sec)</a:t>
            </a:r>
          </a:p>
        </c:rich>
      </c:tx>
      <c:layout>
        <c:manualLayout>
          <c:xMode val="edge"/>
          <c:yMode val="edge"/>
          <c:x val="0.3204451712546561"/>
          <c:y val="3.25354999268042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Intercepts!$B$4</c:f>
              <c:strCache>
                <c:ptCount val="1"/>
                <c:pt idx="0">
                  <c:v>Slope</c:v>
                </c:pt>
              </c:strCache>
            </c:strRef>
          </c:tx>
          <c:spPr>
            <a:ln w="12700">
              <a:noFill/>
            </a:ln>
            <a:effectLst/>
          </c:spPr>
          <c:marker>
            <c:spPr>
              <a:ln w="12700">
                <a:solidFill>
                  <a:schemeClr val="tx1"/>
                </a:solidFill>
              </a:ln>
            </c:spPr>
          </c:marker>
          <c:dPt>
            <c:idx val="0"/>
            <c:marker>
              <c:symbol val="triangle"/>
              <c:size val="12"/>
              <c:spPr>
                <a:solidFill>
                  <a:srgbClr val="7570B3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3A-43A5-913F-0C79F76D2330}"/>
              </c:ext>
            </c:extLst>
          </c:dPt>
          <c:dPt>
            <c:idx val="1"/>
            <c:marker>
              <c:symbol val="diamond"/>
              <c:size val="14"/>
              <c:spPr>
                <a:solidFill>
                  <a:srgbClr val="D95F02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E3A-43A5-913F-0C79F76D2330}"/>
              </c:ext>
            </c:extLst>
          </c:dPt>
          <c:dPt>
            <c:idx val="2"/>
            <c:marker>
              <c:symbol val="square"/>
              <c:size val="10"/>
              <c:spPr>
                <a:solidFill>
                  <a:srgbClr val="1B9E77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E3A-43A5-913F-0C79F76D2330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27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E3A-43A5-913F-0C79F76D233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Intercepts!$M$4:$M$10</c:f>
                <c:numCache>
                  <c:formatCode>General</c:formatCode>
                  <c:ptCount val="7"/>
                  <c:pt idx="0">
                    <c:v>1.5379999999999998</c:v>
                  </c:pt>
                  <c:pt idx="1">
                    <c:v>1.9210000000000065</c:v>
                  </c:pt>
                  <c:pt idx="2">
                    <c:v>2.1090000000000004</c:v>
                  </c:pt>
                  <c:pt idx="3">
                    <c:v>2.0800000000000125</c:v>
                  </c:pt>
                  <c:pt idx="4">
                    <c:v>1.1159999999999999</c:v>
                  </c:pt>
                  <c:pt idx="5">
                    <c:v>2.5670000000000073</c:v>
                  </c:pt>
                  <c:pt idx="6">
                    <c:v>1.9910000000000001</c:v>
                  </c:pt>
                </c:numCache>
              </c:numRef>
            </c:plus>
            <c:minus>
              <c:numRef>
                <c:f>Intercepts!$M$4:$M$10</c:f>
                <c:numCache>
                  <c:formatCode>General</c:formatCode>
                  <c:ptCount val="7"/>
                  <c:pt idx="0">
                    <c:v>1.5379999999999998</c:v>
                  </c:pt>
                  <c:pt idx="1">
                    <c:v>1.9210000000000065</c:v>
                  </c:pt>
                  <c:pt idx="2">
                    <c:v>2.1090000000000004</c:v>
                  </c:pt>
                  <c:pt idx="3">
                    <c:v>2.0800000000000125</c:v>
                  </c:pt>
                  <c:pt idx="4">
                    <c:v>1.1159999999999999</c:v>
                  </c:pt>
                  <c:pt idx="5">
                    <c:v>2.5670000000000073</c:v>
                  </c:pt>
                  <c:pt idx="6">
                    <c:v>1.9910000000000001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(Intercepts!$A$4,Intercepts!$A$6,Intercepts!$A$8,Intercepts!$A$10)</c:f>
              <c:numCache>
                <c:formatCode>General</c:formatCode>
                <c:ptCount val="4"/>
              </c:numCache>
            </c:numRef>
          </c:cat>
          <c:val>
            <c:numRef>
              <c:f>(Intercepts!$C$4,Intercepts!$C$6,Intercepts!$C$8,Intercepts!$C$10)</c:f>
              <c:numCache>
                <c:formatCode>0.00</c:formatCode>
                <c:ptCount val="4"/>
                <c:pt idx="0">
                  <c:v>-1.2090000000000001</c:v>
                </c:pt>
                <c:pt idx="1">
                  <c:v>-3.629</c:v>
                </c:pt>
                <c:pt idx="2">
                  <c:v>2.4369999999999998</c:v>
                </c:pt>
                <c:pt idx="3">
                  <c:v>5.3959999999999999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A-43A5-913F-0C79F76D2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mean slope (ST/sec)</a:t>
                </a:r>
              </a:p>
            </c:rich>
          </c:tx>
          <c:layout>
            <c:manualLayout>
              <c:xMode val="edge"/>
              <c:yMode val="edge"/>
              <c:x val="2.8660434858356794E-2"/>
              <c:y val="0.250255768801325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/>
            </a:pPr>
            <a:r>
              <a:rPr lang="en-IE" sz="1260" b="0"/>
              <a:t>Mean Utterance F0 and Slope per Mode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Intercepts!$A$3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noFill/>
            </a:ln>
          </c:spPr>
          <c:marker>
            <c:symbol val="triangle"/>
            <c:size val="13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Intercepts!$M$4</c:f>
                <c:numCache>
                  <c:formatCode>General</c:formatCode>
                  <c:ptCount val="1"/>
                  <c:pt idx="0">
                    <c:v>1.5379999999999998</c:v>
                  </c:pt>
                </c:numCache>
              </c:numRef>
            </c:plus>
            <c:minus>
              <c:numRef>
                <c:f>Intercepts!$M$4</c:f>
                <c:numCache>
                  <c:formatCode>General</c:formatCode>
                  <c:ptCount val="1"/>
                  <c:pt idx="0">
                    <c:v>1.5379999999999998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Intercepts!$M$3</c:f>
                <c:numCache>
                  <c:formatCode>General</c:formatCode>
                  <c:ptCount val="1"/>
                  <c:pt idx="0">
                    <c:v>2.2079999999999984</c:v>
                  </c:pt>
                </c:numCache>
              </c:numRef>
            </c:plus>
            <c:minus>
              <c:numRef>
                <c:f>Intercepts!$M$3</c:f>
                <c:numCache>
                  <c:formatCode>General</c:formatCode>
                  <c:ptCount val="1"/>
                  <c:pt idx="0">
                    <c:v>2.2079999999999984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Intercepts!$C$4</c:f>
              <c:numCache>
                <c:formatCode>0.00</c:formatCode>
                <c:ptCount val="1"/>
                <c:pt idx="0">
                  <c:v>-1.2090000000000001</c:v>
                </c:pt>
              </c:numCache>
            </c:numRef>
          </c:xVal>
          <c:yVal>
            <c:numRef>
              <c:f>Intercepts!$C$3</c:f>
              <c:numCache>
                <c:formatCode>0.00</c:formatCode>
                <c:ptCount val="1"/>
                <c:pt idx="0">
                  <c:v>89.162999999999997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D-43A0-AA5F-0E12EB1DBC40}"/>
            </c:ext>
          </c:extLst>
        </c:ser>
        <c:ser>
          <c:idx val="2"/>
          <c:order val="1"/>
          <c:tx>
            <c:strRef>
              <c:f>Intercepts!$A$5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4"/>
            <c:spPr>
              <a:solidFill>
                <a:srgbClr val="D95F0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Intercepts!$M$6</c:f>
                <c:numCache>
                  <c:formatCode>General</c:formatCode>
                  <c:ptCount val="1"/>
                  <c:pt idx="0">
                    <c:v>2.1090000000000004</c:v>
                  </c:pt>
                </c:numCache>
              </c:numRef>
            </c:plus>
            <c:minus>
              <c:numRef>
                <c:f>Intercepts!$M$6</c:f>
                <c:numCache>
                  <c:formatCode>General</c:formatCode>
                  <c:ptCount val="1"/>
                  <c:pt idx="0">
                    <c:v>2.1090000000000004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Intercepts!$M$5</c:f>
                <c:numCache>
                  <c:formatCode>General</c:formatCode>
                  <c:ptCount val="1"/>
                  <c:pt idx="0">
                    <c:v>1.9210000000000065</c:v>
                  </c:pt>
                </c:numCache>
              </c:numRef>
            </c:plus>
            <c:minus>
              <c:numRef>
                <c:f>Intercepts!$M$5</c:f>
                <c:numCache>
                  <c:formatCode>General</c:formatCode>
                  <c:ptCount val="1"/>
                  <c:pt idx="0">
                    <c:v>1.9210000000000065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xVal>
            <c:numRef>
              <c:f>Intercepts!$C$6</c:f>
              <c:numCache>
                <c:formatCode>0.00</c:formatCode>
                <c:ptCount val="1"/>
                <c:pt idx="0">
                  <c:v>-3.629</c:v>
                </c:pt>
              </c:numCache>
            </c:numRef>
          </c:xVal>
          <c:yVal>
            <c:numRef>
              <c:f>Intercepts!$C$5</c:f>
              <c:numCache>
                <c:formatCode>0.00</c:formatCode>
                <c:ptCount val="1"/>
                <c:pt idx="0">
                  <c:v>89.634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D-43A0-AA5F-0E12EB1DBC40}"/>
            </c:ext>
          </c:extLst>
        </c:ser>
        <c:ser>
          <c:idx val="3"/>
          <c:order val="2"/>
          <c:tx>
            <c:strRef>
              <c:f>Intercepts!$A$7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1B9E77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Intercepts!$M$8</c:f>
                <c:numCache>
                  <c:formatCode>General</c:formatCode>
                  <c:ptCount val="1"/>
                  <c:pt idx="0">
                    <c:v>1.1159999999999999</c:v>
                  </c:pt>
                </c:numCache>
              </c:numRef>
            </c:plus>
            <c:minus>
              <c:numRef>
                <c:f>Intercepts!$M$8</c:f>
                <c:numCache>
                  <c:formatCode>General</c:formatCode>
                  <c:ptCount val="1"/>
                  <c:pt idx="0">
                    <c:v>1.1159999999999999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Intercepts!$M$7</c:f>
                <c:numCache>
                  <c:formatCode>General</c:formatCode>
                  <c:ptCount val="1"/>
                  <c:pt idx="0">
                    <c:v>2.0800000000000125</c:v>
                  </c:pt>
                </c:numCache>
              </c:numRef>
            </c:plus>
            <c:minus>
              <c:numRef>
                <c:f>Intercepts!$M$7</c:f>
                <c:numCache>
                  <c:formatCode>General</c:formatCode>
                  <c:ptCount val="1"/>
                  <c:pt idx="0">
                    <c:v>2.0800000000000125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xVal>
            <c:numRef>
              <c:f>Intercepts!$C$8</c:f>
              <c:numCache>
                <c:formatCode>0.00</c:formatCode>
                <c:ptCount val="1"/>
                <c:pt idx="0">
                  <c:v>2.4369999999999998</c:v>
                </c:pt>
              </c:numCache>
            </c:numRef>
          </c:xVal>
          <c:yVal>
            <c:numRef>
              <c:f>Intercepts!$C$7</c:f>
              <c:numCache>
                <c:formatCode>0.00</c:formatCode>
                <c:ptCount val="1"/>
                <c:pt idx="0">
                  <c:v>89.924000000000007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D-43A0-AA5F-0E12EB1DBC40}"/>
            </c:ext>
          </c:extLst>
        </c:ser>
        <c:ser>
          <c:idx val="0"/>
          <c:order val="3"/>
          <c:tx>
            <c:strRef>
              <c:f>Intercepts!$A$9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E7298A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Intercepts!$M$10</c:f>
                <c:numCache>
                  <c:formatCode>General</c:formatCode>
                  <c:ptCount val="1"/>
                  <c:pt idx="0">
                    <c:v>1.9910000000000001</c:v>
                  </c:pt>
                </c:numCache>
              </c:numRef>
            </c:plus>
            <c:minus>
              <c:numRef>
                <c:f>Intercepts!$M$10</c:f>
                <c:numCache>
                  <c:formatCode>General</c:formatCode>
                  <c:ptCount val="1"/>
                  <c:pt idx="0">
                    <c:v>1.9910000000000001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Intercepts!$M$9</c:f>
                <c:numCache>
                  <c:formatCode>General</c:formatCode>
                  <c:ptCount val="1"/>
                  <c:pt idx="0">
                    <c:v>2.5670000000000073</c:v>
                  </c:pt>
                </c:numCache>
              </c:numRef>
            </c:plus>
            <c:minus>
              <c:numRef>
                <c:f>Intercepts!$M$9</c:f>
                <c:numCache>
                  <c:formatCode>General</c:formatCode>
                  <c:ptCount val="1"/>
                  <c:pt idx="0">
                    <c:v>2.5670000000000073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xVal>
            <c:numRef>
              <c:f>Intercepts!$C$10</c:f>
              <c:numCache>
                <c:formatCode>0.00</c:formatCode>
                <c:ptCount val="1"/>
                <c:pt idx="0">
                  <c:v>5.3959999999999999</c:v>
                </c:pt>
              </c:numCache>
            </c:numRef>
          </c:xVal>
          <c:yVal>
            <c:numRef>
              <c:f>Intercepts!$C$9</c:f>
              <c:numCache>
                <c:formatCode>0.00</c:formatCode>
                <c:ptCount val="1"/>
                <c:pt idx="0">
                  <c:v>91.45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D-43A0-AA5F-0E12EB1DB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Slope (ST/sec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2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 F0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At val="-8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725382343826901"/>
          <c:y val="0.14184186336356303"/>
          <c:w val="0.14644748354873405"/>
          <c:h val="0.191902346264888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231587</xdr:colOff>
      <xdr:row>1</xdr:row>
      <xdr:rowOff>0</xdr:rowOff>
    </xdr:from>
    <xdr:to>
      <xdr:col>8</xdr:col>
      <xdr:colOff>114681</xdr:colOff>
      <xdr:row>15</xdr:row>
      <xdr:rowOff>117694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85AF96-98CD-4C13-A783-1E647D5C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224117</xdr:colOff>
      <xdr:row>16</xdr:row>
      <xdr:rowOff>7471</xdr:rowOff>
    </xdr:from>
    <xdr:to>
      <xdr:col>8</xdr:col>
      <xdr:colOff>107211</xdr:colOff>
      <xdr:row>30</xdr:row>
      <xdr:rowOff>125165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4367D0-47AE-4AF2-BB6F-29A908CFA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114682</xdr:colOff>
      <xdr:row>23</xdr:row>
      <xdr:rowOff>37353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6B16E8-7F62-4613-9060-539B8F787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utt_mean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utt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utt_mean_f0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utt_slope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utt_mean_f0_r2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utt_slope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utt_mean_f0_b0"/>
    </sheetNames>
    <sheetDataSet>
      <sheetData sheetId="0">
        <row r="1">
          <cell r="D1" t="str">
            <v>2.5% CI</v>
          </cell>
          <cell r="F1" t="str">
            <v>t.value</v>
          </cell>
          <cell r="G1" t="str">
            <v>df</v>
          </cell>
          <cell r="H1" t="str">
            <v>p.value</v>
          </cell>
        </row>
        <row r="2">
          <cell r="A2" t="str">
            <v>modeMDC</v>
          </cell>
          <cell r="B2">
            <v>89.162999999999997</v>
          </cell>
          <cell r="C2">
            <v>1.1259999999999999</v>
          </cell>
          <cell r="D2">
            <v>86.954999999999998</v>
          </cell>
          <cell r="E2">
            <v>91.37</v>
          </cell>
          <cell r="F2">
            <v>79.177999999999997</v>
          </cell>
          <cell r="G2">
            <v>11.56</v>
          </cell>
          <cell r="H2">
            <v>3.5730816871530797E-17</v>
          </cell>
          <cell r="I2">
            <v>7.1461633743061705E-17</v>
          </cell>
          <cell r="J2" t="str">
            <v>p&lt;0.001</v>
          </cell>
        </row>
        <row r="3">
          <cell r="A3" t="str">
            <v>modeMWH</v>
          </cell>
          <cell r="B3">
            <v>89.634</v>
          </cell>
          <cell r="C3">
            <v>0.98</v>
          </cell>
          <cell r="D3">
            <v>87.712999999999994</v>
          </cell>
          <cell r="E3">
            <v>91.555000000000007</v>
          </cell>
          <cell r="F3">
            <v>91.44</v>
          </cell>
          <cell r="G3">
            <v>10.1</v>
          </cell>
          <cell r="H3">
            <v>4.5299163313851298E-16</v>
          </cell>
          <cell r="I3">
            <v>9.0598326627702695E-16</v>
          </cell>
          <cell r="J3" t="str">
            <v>p&lt;0.001</v>
          </cell>
        </row>
        <row r="4">
          <cell r="A4" t="str">
            <v>modeMYN</v>
          </cell>
          <cell r="B4">
            <v>89.924000000000007</v>
          </cell>
          <cell r="C4">
            <v>1.0609999999999999</v>
          </cell>
          <cell r="D4">
            <v>87.843999999999994</v>
          </cell>
          <cell r="E4">
            <v>92.004000000000005</v>
          </cell>
          <cell r="F4">
            <v>84.733000000000004</v>
          </cell>
          <cell r="G4">
            <v>11.24</v>
          </cell>
          <cell r="H4">
            <v>3.90950500814482E-17</v>
          </cell>
          <cell r="I4">
            <v>7.8190100162896401E-17</v>
          </cell>
          <cell r="J4" t="str">
            <v>p&lt;0.001</v>
          </cell>
        </row>
        <row r="5">
          <cell r="A5" t="str">
            <v>modeMDQ</v>
          </cell>
          <cell r="B5">
            <v>91.45</v>
          </cell>
          <cell r="C5">
            <v>1.31</v>
          </cell>
          <cell r="D5">
            <v>88.882999999999996</v>
          </cell>
          <cell r="E5">
            <v>94.016999999999996</v>
          </cell>
          <cell r="F5">
            <v>69.820999999999998</v>
          </cell>
          <cell r="G5">
            <v>12.5</v>
          </cell>
          <cell r="H5">
            <v>1.40004586204442E-17</v>
          </cell>
          <cell r="I5">
            <v>2.8000917240888498E-17</v>
          </cell>
          <cell r="J5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utt_slope_b0"/>
    </sheetNames>
    <sheetDataSet>
      <sheetData sheetId="0">
        <row r="2">
          <cell r="B2">
            <v>-1.2090000000000001</v>
          </cell>
          <cell r="C2">
            <v>0.78500000000000003</v>
          </cell>
          <cell r="D2">
            <v>-2.7469999999999999</v>
          </cell>
          <cell r="E2">
            <v>0.33</v>
          </cell>
          <cell r="F2">
            <v>-1.54</v>
          </cell>
          <cell r="G2">
            <v>9.9</v>
          </cell>
          <cell r="H2">
            <v>0.15486654925417101</v>
          </cell>
          <cell r="I2">
            <v>0.30973309850834202</v>
          </cell>
        </row>
        <row r="3">
          <cell r="B3">
            <v>-3.629</v>
          </cell>
          <cell r="C3">
            <v>1.0760000000000001</v>
          </cell>
          <cell r="D3">
            <v>-5.7380000000000004</v>
          </cell>
          <cell r="E3">
            <v>-1.52</v>
          </cell>
          <cell r="F3">
            <v>-3.3730000000000002</v>
          </cell>
          <cell r="G3">
            <v>7.79</v>
          </cell>
          <cell r="H3">
            <v>1.01433931374136E-2</v>
          </cell>
          <cell r="I3">
            <v>2.02867862748272E-2</v>
          </cell>
          <cell r="J3" t="str">
            <v>p&lt;0.05</v>
          </cell>
        </row>
        <row r="4">
          <cell r="B4">
            <v>2.4369999999999998</v>
          </cell>
          <cell r="C4">
            <v>0.56899999999999995</v>
          </cell>
          <cell r="D4">
            <v>1.321</v>
          </cell>
          <cell r="E4">
            <v>3.552</v>
          </cell>
          <cell r="F4">
            <v>4.282</v>
          </cell>
          <cell r="G4">
            <v>6.08</v>
          </cell>
          <cell r="H4">
            <v>5.0431041747247499E-3</v>
          </cell>
          <cell r="I4">
            <v>1.00862083494495E-2</v>
          </cell>
          <cell r="J4" t="str">
            <v>p&lt;0.05</v>
          </cell>
        </row>
        <row r="5">
          <cell r="B5">
            <v>5.3959999999999999</v>
          </cell>
          <cell r="C5">
            <v>1.016</v>
          </cell>
          <cell r="D5">
            <v>3.4049999999999998</v>
          </cell>
          <cell r="E5">
            <v>7.3869999999999996</v>
          </cell>
          <cell r="F5">
            <v>5.3129999999999997</v>
          </cell>
          <cell r="G5">
            <v>11.1</v>
          </cell>
          <cell r="H5">
            <v>2.3996259915199099E-4</v>
          </cell>
          <cell r="I5">
            <v>4.7992519830398301E-4</v>
          </cell>
          <cell r="J5" t="str">
            <v>p&lt;0.001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utt_mean_f0_b1"/>
    </sheetNames>
    <sheetDataSet>
      <sheetData sheetId="0">
        <row r="1">
          <cell r="F1" t="str">
            <v>97.5% CI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p.val. adj. (bf=7)</v>
          </cell>
          <cell r="K1" t="str">
            <v>signif. (adj.)</v>
          </cell>
        </row>
        <row r="2">
          <cell r="C2">
            <v>0.47099999999999997</v>
          </cell>
          <cell r="D2">
            <v>0.311</v>
          </cell>
          <cell r="E2">
            <v>-0.13700000000000001</v>
          </cell>
          <cell r="F2">
            <v>1.08</v>
          </cell>
          <cell r="G2">
            <v>1.518</v>
          </cell>
          <cell r="H2">
            <v>10.07</v>
          </cell>
          <cell r="I2">
            <v>0.15980574802695599</v>
          </cell>
          <cell r="J2">
            <v>0.3196</v>
          </cell>
        </row>
        <row r="3">
          <cell r="C3">
            <v>0.76100000000000001</v>
          </cell>
          <cell r="D3">
            <v>0.249</v>
          </cell>
          <cell r="E3">
            <v>0.27300000000000002</v>
          </cell>
          <cell r="F3">
            <v>1.2490000000000001</v>
          </cell>
          <cell r="G3">
            <v>3.0590000000000002</v>
          </cell>
          <cell r="H3">
            <v>10.07</v>
          </cell>
          <cell r="I3">
            <v>1.19832940301635E-2</v>
          </cell>
          <cell r="J3">
            <v>2.4E-2</v>
          </cell>
          <cell r="K3" t="str">
            <v>p&lt;0.05</v>
          </cell>
        </row>
        <row r="4">
          <cell r="C4">
            <v>2.2869999999999999</v>
          </cell>
          <cell r="D4">
            <v>0.439</v>
          </cell>
          <cell r="E4">
            <v>1.4279999999999999</v>
          </cell>
          <cell r="F4">
            <v>3.1469999999999998</v>
          </cell>
          <cell r="G4">
            <v>5.2149999999999999</v>
          </cell>
          <cell r="H4">
            <v>10.06</v>
          </cell>
          <cell r="I4">
            <v>3.8467577530232501E-4</v>
          </cell>
          <cell r="J4">
            <v>8.0000000000000004E-4</v>
          </cell>
          <cell r="K4" t="str">
            <v>p&lt;0.001</v>
          </cell>
        </row>
        <row r="5">
          <cell r="C5">
            <v>0.28999999999999998</v>
          </cell>
          <cell r="D5">
            <v>0.253</v>
          </cell>
          <cell r="E5">
            <v>-0.20699999999999999</v>
          </cell>
          <cell r="F5">
            <v>0.78600000000000003</v>
          </cell>
          <cell r="G5">
            <v>1.1439999999999999</v>
          </cell>
          <cell r="H5">
            <v>9.98</v>
          </cell>
          <cell r="I5">
            <v>0.27950992185204199</v>
          </cell>
          <cell r="J5">
            <v>0.55900000000000005</v>
          </cell>
        </row>
        <row r="6">
          <cell r="C6">
            <v>1.8160000000000001</v>
          </cell>
          <cell r="D6">
            <v>0.63100000000000001</v>
          </cell>
          <cell r="E6">
            <v>0.57799999999999996</v>
          </cell>
          <cell r="F6">
            <v>3.0529999999999999</v>
          </cell>
          <cell r="G6">
            <v>2.875</v>
          </cell>
          <cell r="H6">
            <v>10.039999999999999</v>
          </cell>
          <cell r="I6">
            <v>1.6450500219151599E-2</v>
          </cell>
          <cell r="J6">
            <v>3.2899999999999999E-2</v>
          </cell>
          <cell r="K6" t="str">
            <v>p&lt;0.05</v>
          </cell>
        </row>
        <row r="7">
          <cell r="C7">
            <v>1.526</v>
          </cell>
          <cell r="D7">
            <v>0.59</v>
          </cell>
          <cell r="E7">
            <v>0.36899999999999999</v>
          </cell>
          <cell r="F7">
            <v>2.6829999999999998</v>
          </cell>
          <cell r="G7">
            <v>2.5840000000000001</v>
          </cell>
          <cell r="H7">
            <v>10.06</v>
          </cell>
          <cell r="I7">
            <v>2.7108965813267601E-2</v>
          </cell>
          <cell r="J7">
            <v>5.4199999999999998E-2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utt_slope_b1"/>
    </sheetNames>
    <sheetDataSet>
      <sheetData sheetId="0">
        <row r="2">
          <cell r="C2">
            <v>-2.42</v>
          </cell>
          <cell r="D2">
            <v>1.2230000000000001</v>
          </cell>
          <cell r="E2">
            <v>-4.8170000000000002</v>
          </cell>
          <cell r="F2">
            <v>-2.4E-2</v>
          </cell>
          <cell r="G2">
            <v>-1.9790000000000001</v>
          </cell>
          <cell r="H2">
            <v>10</v>
          </cell>
          <cell r="I2">
            <v>7.5942388688881396E-2</v>
          </cell>
          <cell r="J2">
            <v>0.15188477737776199</v>
          </cell>
        </row>
        <row r="3">
          <cell r="C3">
            <v>3.6459999999999999</v>
          </cell>
          <cell r="D3">
            <v>0.88700000000000001</v>
          </cell>
          <cell r="E3">
            <v>1.907</v>
          </cell>
          <cell r="F3">
            <v>5.3849999999999998</v>
          </cell>
          <cell r="G3">
            <v>4.109</v>
          </cell>
          <cell r="H3">
            <v>9.99</v>
          </cell>
          <cell r="I3">
            <v>2.1194854883131399E-3</v>
          </cell>
          <cell r="J3">
            <v>4.2389709766262901E-3</v>
          </cell>
          <cell r="K3" t="str">
            <v>p&lt;0.01</v>
          </cell>
        </row>
        <row r="4">
          <cell r="C4">
            <v>6.6050000000000004</v>
          </cell>
          <cell r="D4">
            <v>1.177</v>
          </cell>
          <cell r="E4">
            <v>4.298</v>
          </cell>
          <cell r="F4">
            <v>8.9120000000000008</v>
          </cell>
          <cell r="G4">
            <v>5.6109999999999998</v>
          </cell>
          <cell r="H4">
            <v>10.09</v>
          </cell>
          <cell r="I4">
            <v>2.17158268650174E-4</v>
          </cell>
          <cell r="J4">
            <v>4.3431653730034801E-4</v>
          </cell>
          <cell r="K4" t="str">
            <v>p&lt;0.001</v>
          </cell>
        </row>
        <row r="5">
          <cell r="C5">
            <v>6.0659999999999998</v>
          </cell>
          <cell r="D5">
            <v>1.4650000000000001</v>
          </cell>
          <cell r="E5">
            <v>3.1949999999999998</v>
          </cell>
          <cell r="F5">
            <v>8.9369999999999994</v>
          </cell>
          <cell r="G5">
            <v>4.141</v>
          </cell>
          <cell r="H5">
            <v>10</v>
          </cell>
          <cell r="I5">
            <v>2.00943767868017E-3</v>
          </cell>
          <cell r="J5">
            <v>4.0188753573603504E-3</v>
          </cell>
          <cell r="K5" t="str">
            <v>p&lt;0.01</v>
          </cell>
        </row>
        <row r="6">
          <cell r="C6">
            <v>9.0250000000000004</v>
          </cell>
          <cell r="D6">
            <v>1.7030000000000001</v>
          </cell>
          <cell r="E6">
            <v>5.6870000000000003</v>
          </cell>
          <cell r="F6">
            <v>12.363</v>
          </cell>
          <cell r="G6">
            <v>5.3</v>
          </cell>
          <cell r="H6">
            <v>10.029999999999999</v>
          </cell>
          <cell r="I6">
            <v>3.4445530147905398E-4</v>
          </cell>
          <cell r="J6">
            <v>6.8891060295810796E-4</v>
          </cell>
          <cell r="K6" t="str">
            <v>p&lt;0.001</v>
          </cell>
        </row>
        <row r="7">
          <cell r="C7">
            <v>2.9590000000000001</v>
          </cell>
          <cell r="D7">
            <v>0.76500000000000001</v>
          </cell>
          <cell r="E7">
            <v>1.4590000000000001</v>
          </cell>
          <cell r="F7">
            <v>4.4589999999999996</v>
          </cell>
          <cell r="G7">
            <v>3.867</v>
          </cell>
          <cell r="H7">
            <v>10</v>
          </cell>
          <cell r="I7">
            <v>3.12728623193868E-3</v>
          </cell>
          <cell r="J7">
            <v>6.25457246387736E-3</v>
          </cell>
          <cell r="K7" t="str">
            <v>p&lt;0.01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utt_mean_f0_r2"/>
    </sheetNames>
    <sheetDataSet>
      <sheetData sheetId="0">
        <row r="2">
          <cell r="B2">
            <v>0.942615107372338</v>
          </cell>
        </row>
        <row r="3">
          <cell r="B3">
            <v>0.53025478832227002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utt_slope_r2"/>
    </sheetNames>
    <sheetDataSet>
      <sheetData sheetId="0">
        <row r="2">
          <cell r="B2">
            <v>0.85336305453770001</v>
          </cell>
        </row>
        <row r="3">
          <cell r="B3">
            <v>0.51959290997083996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O30"/>
  <sheetViews>
    <sheetView tabSelected="1" zoomScale="235" zoomScaleNormal="235" zoomScaleSheetLayoutView="115" workbookViewId="0">
      <selection activeCell="A2" sqref="A2:K10"/>
    </sheetView>
  </sheetViews>
  <sheetFormatPr defaultRowHeight="11.4" x14ac:dyDescent="0.2"/>
  <cols>
    <col min="1" max="1" width="9.88671875" style="6" customWidth="1"/>
    <col min="2" max="2" width="11" style="6" customWidth="1"/>
    <col min="3" max="3" width="9.88671875" style="7" customWidth="1"/>
    <col min="4" max="4" width="9.88671875" style="10" customWidth="1"/>
    <col min="5" max="6" width="8.21875" style="10" customWidth="1"/>
    <col min="7" max="7" width="9.88671875" style="10" customWidth="1"/>
    <col min="8" max="8" width="8" style="10" customWidth="1"/>
    <col min="9" max="9" width="9.88671875" style="10" hidden="1" customWidth="1"/>
    <col min="10" max="10" width="11.5546875" style="10" customWidth="1"/>
    <col min="11" max="11" width="10.21875" style="9" customWidth="1"/>
    <col min="12" max="12" width="9.109375" style="10" bestFit="1" customWidth="1"/>
    <col min="13" max="13" width="7" style="15" bestFit="1" customWidth="1"/>
    <col min="14" max="14" width="11.6640625" style="11" bestFit="1" customWidth="1"/>
    <col min="15" max="15" width="9.6640625" style="11" bestFit="1" customWidth="1"/>
    <col min="16" max="17" width="8.88671875" style="15"/>
    <col min="18" max="18" width="10" style="15" bestFit="1" customWidth="1"/>
    <col min="19" max="16384" width="8.88671875" style="15"/>
  </cols>
  <sheetData>
    <row r="1" spans="1:13" s="4" customFormat="1" ht="14.4" customHeigh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6" t="s">
        <v>11</v>
      </c>
      <c r="M1" s="46"/>
    </row>
    <row r="2" spans="1:13" s="11" customFormat="1" ht="24.6" thickBot="1" x14ac:dyDescent="0.35">
      <c r="A2" s="34" t="s">
        <v>0</v>
      </c>
      <c r="B2" s="35" t="s">
        <v>18</v>
      </c>
      <c r="C2" s="36" t="s">
        <v>16</v>
      </c>
      <c r="D2" s="36" t="s">
        <v>14</v>
      </c>
      <c r="E2" s="36" t="s">
        <v>23</v>
      </c>
      <c r="F2" s="36" t="s">
        <v>24</v>
      </c>
      <c r="G2" s="36" t="str">
        <f>[1]LME_utt_mean_f0_b0!F1</f>
        <v>t.value</v>
      </c>
      <c r="H2" s="36" t="str">
        <f>[1]LME_utt_mean_f0_b0!G1</f>
        <v>df</v>
      </c>
      <c r="I2" s="36" t="str">
        <f>[1]LME_utt_mean_f0_b0!H1</f>
        <v>p.value</v>
      </c>
      <c r="J2" s="36" t="s">
        <v>26</v>
      </c>
      <c r="K2" s="37" t="s">
        <v>22</v>
      </c>
      <c r="L2" s="34" t="s">
        <v>0</v>
      </c>
      <c r="M2" s="38" t="s">
        <v>2</v>
      </c>
    </row>
    <row r="3" spans="1:13" s="11" customFormat="1" ht="19.2" customHeight="1" x14ac:dyDescent="0.3">
      <c r="A3" s="70" t="str">
        <f>RIGHT([1]LME_utt_mean_f0_b0!A2,3)</f>
        <v>MDC</v>
      </c>
      <c r="B3" s="73" t="s">
        <v>4</v>
      </c>
      <c r="C3" s="74">
        <f>[1]LME_utt_mean_f0_b0!B2</f>
        <v>89.162999999999997</v>
      </c>
      <c r="D3" s="74">
        <f>[1]LME_utt_mean_f0_b0!C2</f>
        <v>1.1259999999999999</v>
      </c>
      <c r="E3" s="74">
        <f>[1]LME_utt_mean_f0_b0!D2</f>
        <v>86.954999999999998</v>
      </c>
      <c r="F3" s="74">
        <f>[1]LME_utt_mean_f0_b0!E2</f>
        <v>91.37</v>
      </c>
      <c r="G3" s="74">
        <f>[1]LME_utt_mean_f0_b0!F2</f>
        <v>79.177999999999997</v>
      </c>
      <c r="H3" s="74">
        <f>[1]LME_utt_mean_f0_b0!G2</f>
        <v>11.56</v>
      </c>
      <c r="I3" s="75">
        <f>[1]LME_utt_mean_f0_b0!H2</f>
        <v>3.5730816871530797E-17</v>
      </c>
      <c r="J3" s="75">
        <f>[1]LME_utt_mean_f0_b0!I2</f>
        <v>7.1461633743061705E-17</v>
      </c>
      <c r="K3" s="76" t="str">
        <f>[1]LME_utt_mean_f0_b0!J2</f>
        <v>p&lt;0.001</v>
      </c>
      <c r="L3" s="77" t="str">
        <f>Intercepts!A3</f>
        <v>MDC</v>
      </c>
      <c r="M3" s="78">
        <f>Intercepts!C3-Intercepts!E3</f>
        <v>2.2079999999999984</v>
      </c>
    </row>
    <row r="4" spans="1:13" s="5" customFormat="1" ht="19.2" customHeight="1" x14ac:dyDescent="0.2">
      <c r="A4" s="71"/>
      <c r="B4" s="27" t="s">
        <v>19</v>
      </c>
      <c r="C4" s="28">
        <f>[2]LME_utt_slope_b0!B2</f>
        <v>-1.2090000000000001</v>
      </c>
      <c r="D4" s="28">
        <f>[2]LME_utt_slope_b0!C2</f>
        <v>0.78500000000000003</v>
      </c>
      <c r="E4" s="28">
        <f>[2]LME_utt_slope_b0!D2</f>
        <v>-2.7469999999999999</v>
      </c>
      <c r="F4" s="28">
        <f>[2]LME_utt_slope_b0!E2</f>
        <v>0.33</v>
      </c>
      <c r="G4" s="28">
        <f>[2]LME_utt_slope_b0!F2</f>
        <v>-1.54</v>
      </c>
      <c r="H4" s="28">
        <f>[2]LME_utt_slope_b0!G2</f>
        <v>9.9</v>
      </c>
      <c r="I4" s="31">
        <f>[2]LME_utt_slope_b0!H2</f>
        <v>0.15486654925417101</v>
      </c>
      <c r="J4" s="31">
        <f>[2]LME_utt_slope_b0!I2</f>
        <v>0.30973309850834202</v>
      </c>
      <c r="K4" s="32"/>
      <c r="L4" s="30" t="str">
        <f>Intercepts!A3</f>
        <v>MDC</v>
      </c>
      <c r="M4" s="33">
        <f>Intercepts!C4-Intercepts!E4</f>
        <v>1.5379999999999998</v>
      </c>
    </row>
    <row r="5" spans="1:13" s="5" customFormat="1" ht="19.2" customHeight="1" x14ac:dyDescent="0.2">
      <c r="A5" s="72" t="str">
        <f>RIGHT([1]LME_utt_mean_f0_b0!A3,3)</f>
        <v>MWH</v>
      </c>
      <c r="B5" s="27" t="str">
        <f t="shared" ref="B5:B6" si="0">B3</f>
        <v>mean F0</v>
      </c>
      <c r="C5" s="28">
        <f>[1]LME_utt_mean_f0_b0!B3</f>
        <v>89.634</v>
      </c>
      <c r="D5" s="28">
        <f>[1]LME_utt_mean_f0_b0!C3</f>
        <v>0.98</v>
      </c>
      <c r="E5" s="28">
        <f>[1]LME_utt_mean_f0_b0!D3</f>
        <v>87.712999999999994</v>
      </c>
      <c r="F5" s="28">
        <f>[1]LME_utt_mean_f0_b0!E3</f>
        <v>91.555000000000007</v>
      </c>
      <c r="G5" s="28">
        <f>[1]LME_utt_mean_f0_b0!F3</f>
        <v>91.44</v>
      </c>
      <c r="H5" s="28">
        <f>[1]LME_utt_mean_f0_b0!G3</f>
        <v>10.1</v>
      </c>
      <c r="I5" s="44">
        <f>[1]LME_utt_mean_f0_b0!H3</f>
        <v>4.5299163313851298E-16</v>
      </c>
      <c r="J5" s="44">
        <f>[1]LME_utt_mean_f0_b0!I3</f>
        <v>9.0598326627702695E-16</v>
      </c>
      <c r="K5" s="29" t="str">
        <f>[1]LME_utt_mean_f0_b0!J3</f>
        <v>p&lt;0.001</v>
      </c>
      <c r="L5" s="30" t="str">
        <f>Intercepts!A5</f>
        <v>MWH</v>
      </c>
      <c r="M5" s="33">
        <f>Intercepts!C5-Intercepts!E5</f>
        <v>1.9210000000000065</v>
      </c>
    </row>
    <row r="6" spans="1:13" s="5" customFormat="1" ht="19.2" customHeight="1" x14ac:dyDescent="0.2">
      <c r="A6" s="71"/>
      <c r="B6" s="27" t="str">
        <f t="shared" si="0"/>
        <v>Slope</v>
      </c>
      <c r="C6" s="28">
        <f>[2]LME_utt_slope_b0!B3</f>
        <v>-3.629</v>
      </c>
      <c r="D6" s="28">
        <f>[2]LME_utt_slope_b0!C3</f>
        <v>1.0760000000000001</v>
      </c>
      <c r="E6" s="28">
        <f>[2]LME_utt_slope_b0!D3</f>
        <v>-5.7380000000000004</v>
      </c>
      <c r="F6" s="28">
        <f>[2]LME_utt_slope_b0!E3</f>
        <v>-1.52</v>
      </c>
      <c r="G6" s="28">
        <f>[2]LME_utt_slope_b0!F3</f>
        <v>-3.3730000000000002</v>
      </c>
      <c r="H6" s="28">
        <f>[2]LME_utt_slope_b0!G3</f>
        <v>7.79</v>
      </c>
      <c r="I6" s="31">
        <f>[2]LME_utt_slope_b0!H3</f>
        <v>1.01433931374136E-2</v>
      </c>
      <c r="J6" s="31">
        <f>[2]LME_utt_slope_b0!I3</f>
        <v>2.02867862748272E-2</v>
      </c>
      <c r="K6" s="32" t="str">
        <f>[2]LME_utt_slope_b0!J3</f>
        <v>p&lt;0.05</v>
      </c>
      <c r="L6" s="30" t="str">
        <f>Intercepts!A5</f>
        <v>MWH</v>
      </c>
      <c r="M6" s="33">
        <f>Intercepts!C6-Intercepts!E6</f>
        <v>2.1090000000000004</v>
      </c>
    </row>
    <row r="7" spans="1:13" s="5" customFormat="1" ht="19.2" customHeight="1" x14ac:dyDescent="0.2">
      <c r="A7" s="72" t="str">
        <f>RIGHT([1]LME_utt_mean_f0_b0!A4,3)</f>
        <v>MYN</v>
      </c>
      <c r="B7" s="27" t="str">
        <f t="shared" ref="B7:B8" si="1">B3</f>
        <v>mean F0</v>
      </c>
      <c r="C7" s="28">
        <f>[1]LME_utt_mean_f0_b0!B4</f>
        <v>89.924000000000007</v>
      </c>
      <c r="D7" s="28">
        <f>[1]LME_utt_mean_f0_b0!C4</f>
        <v>1.0609999999999999</v>
      </c>
      <c r="E7" s="28">
        <f>[1]LME_utt_mean_f0_b0!D4</f>
        <v>87.843999999999994</v>
      </c>
      <c r="F7" s="28">
        <f>[1]LME_utt_mean_f0_b0!E4</f>
        <v>92.004000000000005</v>
      </c>
      <c r="G7" s="28">
        <f>[1]LME_utt_mean_f0_b0!F4</f>
        <v>84.733000000000004</v>
      </c>
      <c r="H7" s="28">
        <f>[1]LME_utt_mean_f0_b0!G4</f>
        <v>11.24</v>
      </c>
      <c r="I7" s="44">
        <f>[1]LME_utt_mean_f0_b0!H4</f>
        <v>3.90950500814482E-17</v>
      </c>
      <c r="J7" s="44">
        <f>[1]LME_utt_mean_f0_b0!I4</f>
        <v>7.8190100162896401E-17</v>
      </c>
      <c r="K7" s="29" t="str">
        <f>[1]LME_utt_mean_f0_b0!J4</f>
        <v>p&lt;0.001</v>
      </c>
      <c r="L7" s="30" t="str">
        <f>Intercepts!A7</f>
        <v>MYN</v>
      </c>
      <c r="M7" s="33">
        <f>Intercepts!C7-Intercepts!E7</f>
        <v>2.0800000000000125</v>
      </c>
    </row>
    <row r="8" spans="1:13" s="5" customFormat="1" ht="19.2" customHeight="1" x14ac:dyDescent="0.2">
      <c r="A8" s="71"/>
      <c r="B8" s="27" t="str">
        <f t="shared" si="1"/>
        <v>Slope</v>
      </c>
      <c r="C8" s="28">
        <f>[2]LME_utt_slope_b0!B4</f>
        <v>2.4369999999999998</v>
      </c>
      <c r="D8" s="28">
        <f>[2]LME_utt_slope_b0!C4</f>
        <v>0.56899999999999995</v>
      </c>
      <c r="E8" s="28">
        <f>[2]LME_utt_slope_b0!D4</f>
        <v>1.321</v>
      </c>
      <c r="F8" s="28">
        <f>[2]LME_utt_slope_b0!E4</f>
        <v>3.552</v>
      </c>
      <c r="G8" s="28">
        <f>[2]LME_utt_slope_b0!F4</f>
        <v>4.282</v>
      </c>
      <c r="H8" s="28">
        <f>[2]LME_utt_slope_b0!G4</f>
        <v>6.08</v>
      </c>
      <c r="I8" s="31">
        <f>[2]LME_utt_slope_b0!H4</f>
        <v>5.0431041747247499E-3</v>
      </c>
      <c r="J8" s="31">
        <f>[2]LME_utt_slope_b0!I4</f>
        <v>1.00862083494495E-2</v>
      </c>
      <c r="K8" s="32" t="str">
        <f>[2]LME_utt_slope_b0!J4</f>
        <v>p&lt;0.05</v>
      </c>
      <c r="L8" s="30" t="str">
        <f>Intercepts!A7</f>
        <v>MYN</v>
      </c>
      <c r="M8" s="33">
        <f>Intercepts!C8-Intercepts!E8</f>
        <v>1.1159999999999999</v>
      </c>
    </row>
    <row r="9" spans="1:13" s="5" customFormat="1" ht="19.2" customHeight="1" x14ac:dyDescent="0.2">
      <c r="A9" s="72" t="str">
        <f>RIGHT([1]LME_utt_mean_f0_b0!A5,3)</f>
        <v>MDQ</v>
      </c>
      <c r="B9" s="27" t="str">
        <f t="shared" ref="B9:B10" si="2">B3</f>
        <v>mean F0</v>
      </c>
      <c r="C9" s="28">
        <f>[1]LME_utt_mean_f0_b0!B5</f>
        <v>91.45</v>
      </c>
      <c r="D9" s="28">
        <f>[1]LME_utt_mean_f0_b0!C5</f>
        <v>1.31</v>
      </c>
      <c r="E9" s="28">
        <f>[1]LME_utt_mean_f0_b0!D5</f>
        <v>88.882999999999996</v>
      </c>
      <c r="F9" s="28">
        <f>[1]LME_utt_mean_f0_b0!E5</f>
        <v>94.016999999999996</v>
      </c>
      <c r="G9" s="28">
        <f>[1]LME_utt_mean_f0_b0!F5</f>
        <v>69.820999999999998</v>
      </c>
      <c r="H9" s="28">
        <f>[1]LME_utt_mean_f0_b0!G5</f>
        <v>12.5</v>
      </c>
      <c r="I9" s="44">
        <f>[1]LME_utt_mean_f0_b0!H5</f>
        <v>1.40004586204442E-17</v>
      </c>
      <c r="J9" s="44">
        <f>[1]LME_utt_mean_f0_b0!I5</f>
        <v>2.8000917240888498E-17</v>
      </c>
      <c r="K9" s="29" t="str">
        <f>[1]LME_utt_mean_f0_b0!J5</f>
        <v>p&lt;0.001</v>
      </c>
      <c r="L9" s="30" t="str">
        <f>Intercepts!A9</f>
        <v>MDQ</v>
      </c>
      <c r="M9" s="33">
        <f>Intercepts!C9-Intercepts!E9</f>
        <v>2.5670000000000073</v>
      </c>
    </row>
    <row r="10" spans="1:13" s="5" customFormat="1" ht="19.2" customHeight="1" x14ac:dyDescent="0.2">
      <c r="A10" s="69"/>
      <c r="B10" s="39" t="str">
        <f t="shared" si="2"/>
        <v>Slope</v>
      </c>
      <c r="C10" s="40">
        <f>[2]LME_utt_slope_b0!B5</f>
        <v>5.3959999999999999</v>
      </c>
      <c r="D10" s="40">
        <f>[2]LME_utt_slope_b0!C5</f>
        <v>1.016</v>
      </c>
      <c r="E10" s="40">
        <f>[2]LME_utt_slope_b0!D5</f>
        <v>3.4049999999999998</v>
      </c>
      <c r="F10" s="40">
        <f>[2]LME_utt_slope_b0!E5</f>
        <v>7.3869999999999996</v>
      </c>
      <c r="G10" s="40">
        <f>[2]LME_utt_slope_b0!F5</f>
        <v>5.3129999999999997</v>
      </c>
      <c r="H10" s="40">
        <f>[2]LME_utt_slope_b0!G5</f>
        <v>11.1</v>
      </c>
      <c r="I10" s="45">
        <f>[2]LME_utt_slope_b0!H5</f>
        <v>2.3996259915199099E-4</v>
      </c>
      <c r="J10" s="45">
        <f>[2]LME_utt_slope_b0!I5</f>
        <v>4.7992519830398301E-4</v>
      </c>
      <c r="K10" s="41" t="str">
        <f>[2]LME_utt_slope_b0!J5</f>
        <v>p&lt;0.001</v>
      </c>
      <c r="L10" s="42" t="str">
        <f>Intercepts!A9</f>
        <v>MDQ</v>
      </c>
      <c r="M10" s="43">
        <f>Intercepts!C10-Intercepts!E10</f>
        <v>1.9910000000000001</v>
      </c>
    </row>
    <row r="11" spans="1:13" s="5" customFormat="1" x14ac:dyDescent="0.2">
      <c r="A11" s="6"/>
      <c r="B11" s="6"/>
      <c r="C11" s="7"/>
      <c r="D11" s="8"/>
      <c r="E11" s="8"/>
      <c r="F11" s="8"/>
      <c r="G11" s="8"/>
      <c r="H11" s="8"/>
      <c r="I11" s="8"/>
      <c r="J11" s="8"/>
      <c r="K11" s="9"/>
      <c r="L11" s="10"/>
    </row>
    <row r="12" spans="1:13" s="13" customFormat="1" ht="14.4" customHeight="1" x14ac:dyDescent="0.2">
      <c r="A12" s="6"/>
      <c r="B12" s="6"/>
      <c r="C12" s="7"/>
      <c r="D12" s="10"/>
      <c r="E12" s="10"/>
      <c r="F12" s="10"/>
      <c r="G12" s="10"/>
      <c r="H12" s="10"/>
      <c r="I12" s="10"/>
      <c r="J12" s="10"/>
      <c r="K12" s="9"/>
      <c r="L12" s="12"/>
    </row>
    <row r="13" spans="1:13" s="5" customFormat="1" ht="14.4" customHeight="1" x14ac:dyDescent="0.2">
      <c r="A13" s="6"/>
      <c r="B13" s="6"/>
      <c r="C13" s="7"/>
      <c r="D13" s="10"/>
      <c r="E13" s="10"/>
      <c r="F13" s="10"/>
      <c r="G13" s="10"/>
      <c r="H13" s="10"/>
      <c r="I13" s="10"/>
      <c r="J13" s="10"/>
      <c r="K13" s="9"/>
      <c r="L13" s="14"/>
    </row>
    <row r="14" spans="1:13" s="5" customFormat="1" ht="14.4" customHeight="1" x14ac:dyDescent="0.2">
      <c r="A14" s="6"/>
      <c r="B14" s="6"/>
      <c r="C14" s="7"/>
      <c r="D14" s="10"/>
      <c r="E14" s="10"/>
      <c r="F14" s="10"/>
      <c r="G14" s="10"/>
      <c r="H14" s="10"/>
      <c r="I14" s="10"/>
      <c r="J14" s="10"/>
      <c r="K14" s="9"/>
      <c r="L14" s="14"/>
    </row>
    <row r="15" spans="1:13" s="5" customFormat="1" ht="14.4" customHeight="1" x14ac:dyDescent="0.2">
      <c r="A15" s="6"/>
      <c r="B15" s="6"/>
      <c r="C15" s="7"/>
      <c r="D15" s="10"/>
      <c r="E15" s="10"/>
      <c r="F15" s="10"/>
      <c r="G15" s="10"/>
      <c r="H15" s="10"/>
      <c r="I15" s="10"/>
      <c r="J15" s="10"/>
      <c r="K15" s="9"/>
      <c r="L15" s="14"/>
    </row>
    <row r="16" spans="1:13" s="5" customFormat="1" ht="14.4" customHeight="1" x14ac:dyDescent="0.2">
      <c r="A16" s="6"/>
      <c r="B16" s="6"/>
      <c r="C16" s="7"/>
      <c r="D16" s="10"/>
      <c r="E16" s="10"/>
      <c r="F16" s="10"/>
      <c r="G16" s="10"/>
      <c r="H16" s="10"/>
      <c r="I16" s="10"/>
      <c r="J16" s="10"/>
      <c r="K16" s="9"/>
      <c r="L16" s="14"/>
    </row>
    <row r="17" spans="1:15" s="5" customFormat="1" ht="14.4" customHeight="1" x14ac:dyDescent="0.2">
      <c r="A17" s="6"/>
      <c r="B17" s="6"/>
      <c r="C17" s="7"/>
      <c r="D17" s="10"/>
      <c r="E17" s="10"/>
      <c r="F17" s="10"/>
      <c r="G17" s="10"/>
      <c r="H17" s="10"/>
      <c r="I17" s="10"/>
      <c r="J17" s="10"/>
      <c r="K17" s="9"/>
      <c r="L17" s="14"/>
    </row>
    <row r="18" spans="1:15" s="5" customFormat="1" ht="14.4" customHeight="1" x14ac:dyDescent="0.2">
      <c r="A18" s="6"/>
      <c r="B18" s="6"/>
      <c r="C18" s="7"/>
      <c r="D18" s="10"/>
      <c r="E18" s="10"/>
      <c r="F18" s="10"/>
      <c r="G18" s="10"/>
      <c r="H18" s="10"/>
      <c r="I18" s="10"/>
      <c r="J18" s="10"/>
      <c r="K18" s="9"/>
      <c r="L18" s="14"/>
    </row>
    <row r="19" spans="1:15" s="5" customFormat="1" ht="14.4" customHeight="1" x14ac:dyDescent="0.2">
      <c r="A19" s="6"/>
      <c r="B19" s="6"/>
      <c r="C19" s="7"/>
      <c r="D19" s="10"/>
      <c r="E19" s="10"/>
      <c r="F19" s="10"/>
      <c r="G19" s="10"/>
      <c r="H19" s="10"/>
      <c r="I19" s="10"/>
      <c r="J19" s="10"/>
      <c r="K19" s="9"/>
      <c r="L19" s="14"/>
    </row>
    <row r="20" spans="1:15" x14ac:dyDescent="0.2">
      <c r="N20" s="15"/>
      <c r="O20" s="15"/>
    </row>
    <row r="21" spans="1:15" x14ac:dyDescent="0.2">
      <c r="N21" s="15"/>
      <c r="O21" s="15"/>
    </row>
    <row r="22" spans="1:15" x14ac:dyDescent="0.2">
      <c r="N22" s="15"/>
      <c r="O22" s="15"/>
    </row>
    <row r="23" spans="1:15" x14ac:dyDescent="0.2">
      <c r="N23" s="15"/>
      <c r="O23" s="15"/>
    </row>
    <row r="24" spans="1:15" x14ac:dyDescent="0.2">
      <c r="L24" s="8"/>
      <c r="N24" s="15"/>
      <c r="O24" s="15"/>
    </row>
    <row r="25" spans="1:15" x14ac:dyDescent="0.2">
      <c r="L25" s="8"/>
      <c r="N25" s="15"/>
      <c r="O25" s="15"/>
    </row>
    <row r="26" spans="1:15" x14ac:dyDescent="0.2">
      <c r="N26" s="15"/>
      <c r="O26" s="15"/>
    </row>
    <row r="27" spans="1:15" x14ac:dyDescent="0.2">
      <c r="N27" s="15"/>
      <c r="O27" s="15"/>
    </row>
    <row r="28" spans="1:15" x14ac:dyDescent="0.2">
      <c r="N28" s="15"/>
      <c r="O28" s="15"/>
    </row>
    <row r="29" spans="1:15" x14ac:dyDescent="0.2">
      <c r="N29" s="15"/>
      <c r="O29" s="15"/>
    </row>
    <row r="30" spans="1:15" x14ac:dyDescent="0.2">
      <c r="N30" s="15"/>
      <c r="O30" s="15"/>
    </row>
  </sheetData>
  <mergeCells count="6">
    <mergeCell ref="A9:A10"/>
    <mergeCell ref="L1:M1"/>
    <mergeCell ref="A1:K1"/>
    <mergeCell ref="A3:A4"/>
    <mergeCell ref="A5:A6"/>
    <mergeCell ref="A7:A8"/>
  </mergeCells>
  <pageMargins left="0.23622047244094491" right="0.23622047244094491" top="0.74803149606299213" bottom="0.74803149606299213" header="0.31496062992125984" footer="0.31496062992125984"/>
  <pageSetup paperSize="9" scale="145" fitToHeight="0" orientation="landscape" r:id="rId1"/>
  <ignoredErrors>
    <ignoredError sqref="A5 A7 A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2D90-AA35-40B6-AE85-4916BD6136E9}">
  <dimension ref="A1:R13"/>
  <sheetViews>
    <sheetView zoomScale="190" zoomScaleNormal="190" zoomScaleSheetLayoutView="190" workbookViewId="0">
      <selection activeCell="H17" sqref="H17"/>
    </sheetView>
  </sheetViews>
  <sheetFormatPr defaultColWidth="13.88671875" defaultRowHeight="11.4" x14ac:dyDescent="0.2"/>
  <cols>
    <col min="1" max="1" width="18.5546875" style="18" bestFit="1" customWidth="1"/>
    <col min="2" max="2" width="14" style="17" customWidth="1"/>
    <col min="3" max="3" width="7.88671875" style="17" customWidth="1"/>
    <col min="4" max="4" width="8.109375" style="17" customWidth="1"/>
    <col min="5" max="5" width="8.77734375" style="17" customWidth="1"/>
    <col min="6" max="6" width="9.5546875" style="17" customWidth="1"/>
    <col min="7" max="8" width="8.33203125" style="17" customWidth="1"/>
    <col min="9" max="9" width="9.88671875" style="17" hidden="1" customWidth="1"/>
    <col min="10" max="10" width="11.44140625" style="17" customWidth="1"/>
    <col min="11" max="11" width="9.44140625" style="16" customWidth="1"/>
    <col min="12" max="17" width="6.33203125" style="17" customWidth="1"/>
    <col min="18" max="18" width="9.44140625" style="16" customWidth="1"/>
    <col min="19" max="20" width="6.33203125" style="17" customWidth="1"/>
    <col min="21" max="16384" width="13.88671875" style="17"/>
  </cols>
  <sheetData>
    <row r="1" spans="1:18" s="79" customFormat="1" ht="24.6" thickBot="1" x14ac:dyDescent="0.35">
      <c r="A1" s="81" t="s">
        <v>13</v>
      </c>
      <c r="B1" s="82" t="s">
        <v>18</v>
      </c>
      <c r="C1" s="83" t="s">
        <v>15</v>
      </c>
      <c r="D1" s="83" t="s">
        <v>1</v>
      </c>
      <c r="E1" s="83" t="s">
        <v>25</v>
      </c>
      <c r="F1" s="83" t="s">
        <v>27</v>
      </c>
      <c r="G1" s="83" t="str">
        <f>[3]LME_utt_mean_f0_b1!G1</f>
        <v>t.value</v>
      </c>
      <c r="H1" s="83" t="str">
        <f>[3]LME_utt_mean_f0_b1!H1</f>
        <v>df</v>
      </c>
      <c r="I1" s="83" t="str">
        <f>[3]LME_utt_mean_f0_b1!I1</f>
        <v>p.value</v>
      </c>
      <c r="J1" s="83" t="str">
        <f>[3]LME_utt_mean_f0_b1!J1</f>
        <v>p.val. adj. (bf=7)</v>
      </c>
      <c r="K1" s="84" t="str">
        <f>[3]LME_utt_mean_f0_b1!K1</f>
        <v>signif. (adj.)</v>
      </c>
      <c r="R1" s="80"/>
    </row>
    <row r="2" spans="1:18" ht="19.2" customHeight="1" x14ac:dyDescent="0.2">
      <c r="A2" s="65" t="s">
        <v>5</v>
      </c>
      <c r="B2" s="55" t="s">
        <v>17</v>
      </c>
      <c r="C2" s="56">
        <f>[3]LME_utt_mean_f0_b1!C2</f>
        <v>0.47099999999999997</v>
      </c>
      <c r="D2" s="56">
        <f>[3]LME_utt_mean_f0_b1!D2</f>
        <v>0.311</v>
      </c>
      <c r="E2" s="56">
        <f>[3]LME_utt_mean_f0_b1!E2</f>
        <v>-0.13700000000000001</v>
      </c>
      <c r="F2" s="56">
        <f>[3]LME_utt_mean_f0_b1!F2</f>
        <v>1.08</v>
      </c>
      <c r="G2" s="56">
        <f>[3]LME_utt_mean_f0_b1!G2</f>
        <v>1.518</v>
      </c>
      <c r="H2" s="56">
        <f>[3]LME_utt_mean_f0_b1!H2</f>
        <v>10.07</v>
      </c>
      <c r="I2" s="57">
        <f>[3]LME_utt_mean_f0_b1!I2</f>
        <v>0.15980574802695599</v>
      </c>
      <c r="J2" s="57">
        <f>[3]LME_utt_mean_f0_b1!J2</f>
        <v>0.3196</v>
      </c>
      <c r="K2" s="58"/>
    </row>
    <row r="3" spans="1:18" ht="19.2" customHeight="1" thickBot="1" x14ac:dyDescent="0.25">
      <c r="A3" s="66"/>
      <c r="B3" s="85" t="s">
        <v>3</v>
      </c>
      <c r="C3" s="86">
        <f>[4]LME_utt_slope_b1!C2</f>
        <v>-2.42</v>
      </c>
      <c r="D3" s="86">
        <f>[4]LME_utt_slope_b1!D2</f>
        <v>1.2230000000000001</v>
      </c>
      <c r="E3" s="86">
        <f>[4]LME_utt_slope_b1!E2</f>
        <v>-4.8170000000000002</v>
      </c>
      <c r="F3" s="86">
        <f>[4]LME_utt_slope_b1!F2</f>
        <v>-2.4E-2</v>
      </c>
      <c r="G3" s="86">
        <f>[4]LME_utt_slope_b1!G2</f>
        <v>-1.9790000000000001</v>
      </c>
      <c r="H3" s="86">
        <f>[4]LME_utt_slope_b1!H2</f>
        <v>10</v>
      </c>
      <c r="I3" s="87">
        <f>[4]LME_utt_slope_b1!I2</f>
        <v>7.5942388688881396E-2</v>
      </c>
      <c r="J3" s="87">
        <f>[4]LME_utt_slope_b1!J2</f>
        <v>0.15188477737776199</v>
      </c>
      <c r="K3" s="88"/>
    </row>
    <row r="4" spans="1:18" ht="19.2" customHeight="1" x14ac:dyDescent="0.2">
      <c r="A4" s="65" t="s">
        <v>6</v>
      </c>
      <c r="B4" s="55" t="str">
        <f>B2</f>
        <v>Mean F0</v>
      </c>
      <c r="C4" s="56">
        <f>[3]LME_utt_mean_f0_b1!C3</f>
        <v>0.76100000000000001</v>
      </c>
      <c r="D4" s="56">
        <f>[3]LME_utt_mean_f0_b1!D3</f>
        <v>0.249</v>
      </c>
      <c r="E4" s="56">
        <f>[3]LME_utt_mean_f0_b1!E3</f>
        <v>0.27300000000000002</v>
      </c>
      <c r="F4" s="56">
        <f>[3]LME_utt_mean_f0_b1!F3</f>
        <v>1.2490000000000001</v>
      </c>
      <c r="G4" s="56">
        <f>[3]LME_utt_mean_f0_b1!G3</f>
        <v>3.0590000000000002</v>
      </c>
      <c r="H4" s="56">
        <f>[3]LME_utt_mean_f0_b1!H3</f>
        <v>10.07</v>
      </c>
      <c r="I4" s="57">
        <f>[3]LME_utt_mean_f0_b1!I3</f>
        <v>1.19832940301635E-2</v>
      </c>
      <c r="J4" s="57">
        <f>[3]LME_utt_mean_f0_b1!J3</f>
        <v>2.4E-2</v>
      </c>
      <c r="K4" s="58" t="str">
        <f>[3]LME_utt_mean_f0_b1!K3</f>
        <v>p&lt;0.05</v>
      </c>
    </row>
    <row r="5" spans="1:18" ht="19.2" customHeight="1" thickBot="1" x14ac:dyDescent="0.25">
      <c r="A5" s="66"/>
      <c r="B5" s="48" t="str">
        <f>B3</f>
        <v>Mean Slope</v>
      </c>
      <c r="C5" s="49">
        <f>[4]LME_utt_slope_b1!C3</f>
        <v>3.6459999999999999</v>
      </c>
      <c r="D5" s="49">
        <f>[4]LME_utt_slope_b1!D3</f>
        <v>0.88700000000000001</v>
      </c>
      <c r="E5" s="49">
        <f>[4]LME_utt_slope_b1!E3</f>
        <v>1.907</v>
      </c>
      <c r="F5" s="49">
        <f>[4]LME_utt_slope_b1!F3</f>
        <v>5.3849999999999998</v>
      </c>
      <c r="G5" s="49">
        <f>[4]LME_utt_slope_b1!G3</f>
        <v>4.109</v>
      </c>
      <c r="H5" s="49">
        <f>[4]LME_utt_slope_b1!H3</f>
        <v>9.99</v>
      </c>
      <c r="I5" s="50">
        <f>[4]LME_utt_slope_b1!I3</f>
        <v>2.1194854883131399E-3</v>
      </c>
      <c r="J5" s="50">
        <f>[4]LME_utt_slope_b1!J3</f>
        <v>4.2389709766262901E-3</v>
      </c>
      <c r="K5" s="52" t="str">
        <f>[4]LME_utt_slope_b1!K3</f>
        <v>p&lt;0.01</v>
      </c>
    </row>
    <row r="6" spans="1:18" ht="19.2" customHeight="1" x14ac:dyDescent="0.2">
      <c r="A6" s="65" t="s">
        <v>7</v>
      </c>
      <c r="B6" s="55" t="str">
        <f t="shared" ref="B6:B7" si="0">B2</f>
        <v>Mean F0</v>
      </c>
      <c r="C6" s="56">
        <f>[3]LME_utt_mean_f0_b1!C4</f>
        <v>2.2869999999999999</v>
      </c>
      <c r="D6" s="56">
        <f>[3]LME_utt_mean_f0_b1!D4</f>
        <v>0.439</v>
      </c>
      <c r="E6" s="56">
        <f>[3]LME_utt_mean_f0_b1!E4</f>
        <v>1.4279999999999999</v>
      </c>
      <c r="F6" s="56">
        <f>[3]LME_utt_mean_f0_b1!F4</f>
        <v>3.1469999999999998</v>
      </c>
      <c r="G6" s="56">
        <f>[3]LME_utt_mean_f0_b1!G4</f>
        <v>5.2149999999999999</v>
      </c>
      <c r="H6" s="56">
        <f>[3]LME_utt_mean_f0_b1!H4</f>
        <v>10.06</v>
      </c>
      <c r="I6" s="59">
        <f>[3]LME_utt_mean_f0_b1!I4</f>
        <v>3.8467577530232501E-4</v>
      </c>
      <c r="J6" s="57">
        <f>[3]LME_utt_mean_f0_b1!J4</f>
        <v>8.0000000000000004E-4</v>
      </c>
      <c r="K6" s="58" t="str">
        <f>[3]LME_utt_mean_f0_b1!K4</f>
        <v>p&lt;0.001</v>
      </c>
    </row>
    <row r="7" spans="1:18" ht="19.2" customHeight="1" thickBot="1" x14ac:dyDescent="0.25">
      <c r="A7" s="66"/>
      <c r="B7" s="48" t="str">
        <f t="shared" si="0"/>
        <v>Mean Slope</v>
      </c>
      <c r="C7" s="49">
        <f>[4]LME_utt_slope_b1!C4</f>
        <v>6.6050000000000004</v>
      </c>
      <c r="D7" s="49">
        <f>[4]LME_utt_slope_b1!D4</f>
        <v>1.177</v>
      </c>
      <c r="E7" s="49">
        <f>[4]LME_utt_slope_b1!E4</f>
        <v>4.298</v>
      </c>
      <c r="F7" s="49">
        <f>[4]LME_utt_slope_b1!F4</f>
        <v>8.9120000000000008</v>
      </c>
      <c r="G7" s="49">
        <f>[4]LME_utt_slope_b1!G4</f>
        <v>5.6109999999999998</v>
      </c>
      <c r="H7" s="49">
        <f>[4]LME_utt_slope_b1!H4</f>
        <v>10.09</v>
      </c>
      <c r="I7" s="53">
        <f>[4]LME_utt_slope_b1!I4</f>
        <v>2.17158268650174E-4</v>
      </c>
      <c r="J7" s="54">
        <f>[4]LME_utt_slope_b1!J4</f>
        <v>4.3431653730034801E-4</v>
      </c>
      <c r="K7" s="52" t="str">
        <f>[4]LME_utt_slope_b1!K4</f>
        <v>p&lt;0.001</v>
      </c>
    </row>
    <row r="8" spans="1:18" ht="19.2" customHeight="1" x14ac:dyDescent="0.2">
      <c r="A8" s="65" t="s">
        <v>8</v>
      </c>
      <c r="B8" s="55" t="str">
        <f t="shared" ref="B8:B9" si="1">B2</f>
        <v>Mean F0</v>
      </c>
      <c r="C8" s="56">
        <f>[3]LME_utt_mean_f0_b1!C5</f>
        <v>0.28999999999999998</v>
      </c>
      <c r="D8" s="56">
        <f>[3]LME_utt_mean_f0_b1!D5</f>
        <v>0.253</v>
      </c>
      <c r="E8" s="56">
        <f>[3]LME_utt_mean_f0_b1!E5</f>
        <v>-0.20699999999999999</v>
      </c>
      <c r="F8" s="56">
        <f>[3]LME_utt_mean_f0_b1!F5</f>
        <v>0.78600000000000003</v>
      </c>
      <c r="G8" s="56">
        <f>[3]LME_utt_mean_f0_b1!G5</f>
        <v>1.1439999999999999</v>
      </c>
      <c r="H8" s="56">
        <f>[3]LME_utt_mean_f0_b1!H5</f>
        <v>9.98</v>
      </c>
      <c r="I8" s="57">
        <f>[3]LME_utt_mean_f0_b1!I5</f>
        <v>0.27950992185204199</v>
      </c>
      <c r="J8" s="57">
        <f>[3]LME_utt_mean_f0_b1!J5</f>
        <v>0.55900000000000005</v>
      </c>
      <c r="K8" s="58"/>
    </row>
    <row r="9" spans="1:18" ht="19.2" customHeight="1" thickBot="1" x14ac:dyDescent="0.25">
      <c r="A9" s="66"/>
      <c r="B9" s="48" t="str">
        <f t="shared" si="1"/>
        <v>Mean Slope</v>
      </c>
      <c r="C9" s="49">
        <f>[4]LME_utt_slope_b1!C5</f>
        <v>6.0659999999999998</v>
      </c>
      <c r="D9" s="49">
        <f>[4]LME_utt_slope_b1!D5</f>
        <v>1.4650000000000001</v>
      </c>
      <c r="E9" s="49">
        <f>[4]LME_utt_slope_b1!E5</f>
        <v>3.1949999999999998</v>
      </c>
      <c r="F9" s="49">
        <f>[4]LME_utt_slope_b1!F5</f>
        <v>8.9369999999999994</v>
      </c>
      <c r="G9" s="49">
        <f>[4]LME_utt_slope_b1!G5</f>
        <v>4.141</v>
      </c>
      <c r="H9" s="49">
        <f>[4]LME_utt_slope_b1!H5</f>
        <v>10</v>
      </c>
      <c r="I9" s="50">
        <f>[4]LME_utt_slope_b1!I5</f>
        <v>2.00943767868017E-3</v>
      </c>
      <c r="J9" s="50">
        <f>[4]LME_utt_slope_b1!J5</f>
        <v>4.0188753573603504E-3</v>
      </c>
      <c r="K9" s="52" t="str">
        <f>[4]LME_utt_slope_b1!K5</f>
        <v>p&lt;0.01</v>
      </c>
    </row>
    <row r="10" spans="1:18" ht="19.2" customHeight="1" x14ac:dyDescent="0.2">
      <c r="A10" s="67" t="s">
        <v>9</v>
      </c>
      <c r="B10" s="60" t="str">
        <f t="shared" ref="B10:B11" si="2">B2</f>
        <v>Mean F0</v>
      </c>
      <c r="C10" s="64">
        <f>[3]LME_utt_mean_f0_b1!C6</f>
        <v>1.8160000000000001</v>
      </c>
      <c r="D10" s="64">
        <f>[3]LME_utt_mean_f0_b1!D6</f>
        <v>0.63100000000000001</v>
      </c>
      <c r="E10" s="64">
        <f>[3]LME_utt_mean_f0_b1!E6</f>
        <v>0.57799999999999996</v>
      </c>
      <c r="F10" s="64">
        <f>[3]LME_utt_mean_f0_b1!F6</f>
        <v>3.0529999999999999</v>
      </c>
      <c r="G10" s="64">
        <f>[3]LME_utt_mean_f0_b1!G6</f>
        <v>2.875</v>
      </c>
      <c r="H10" s="64">
        <f>[3]LME_utt_mean_f0_b1!H6</f>
        <v>10.039999999999999</v>
      </c>
      <c r="I10" s="62">
        <f>[3]LME_utt_mean_f0_b1!I6</f>
        <v>1.6450500219151599E-2</v>
      </c>
      <c r="J10" s="62">
        <f>[3]LME_utt_mean_f0_b1!J6</f>
        <v>3.2899999999999999E-2</v>
      </c>
      <c r="K10" s="63" t="str">
        <f>[3]LME_utt_mean_f0_b1!K6</f>
        <v>p&lt;0.05</v>
      </c>
    </row>
    <row r="11" spans="1:18" ht="19.2" customHeight="1" thickBot="1" x14ac:dyDescent="0.25">
      <c r="A11" s="68"/>
      <c r="B11" s="48" t="str">
        <f t="shared" si="2"/>
        <v>Mean Slope</v>
      </c>
      <c r="C11" s="49">
        <f>[4]LME_utt_slope_b1!C6</f>
        <v>9.0250000000000004</v>
      </c>
      <c r="D11" s="49">
        <f>[4]LME_utt_slope_b1!D6</f>
        <v>1.7030000000000001</v>
      </c>
      <c r="E11" s="49">
        <f>[4]LME_utt_slope_b1!E6</f>
        <v>5.6870000000000003</v>
      </c>
      <c r="F11" s="49">
        <f>[4]LME_utt_slope_b1!F6</f>
        <v>12.363</v>
      </c>
      <c r="G11" s="49">
        <f>[4]LME_utt_slope_b1!G6</f>
        <v>5.3</v>
      </c>
      <c r="H11" s="49">
        <f>[4]LME_utt_slope_b1!H6</f>
        <v>10.029999999999999</v>
      </c>
      <c r="I11" s="53">
        <f>[4]LME_utt_slope_b1!I6</f>
        <v>3.4445530147905398E-4</v>
      </c>
      <c r="J11" s="50">
        <f>[4]LME_utt_slope_b1!J6</f>
        <v>6.8891060295810796E-4</v>
      </c>
      <c r="K11" s="51" t="str">
        <f>[4]LME_utt_slope_b1!K6</f>
        <v>p&lt;0.001</v>
      </c>
    </row>
    <row r="12" spans="1:18" ht="19.2" customHeight="1" x14ac:dyDescent="0.2">
      <c r="A12" s="65" t="s">
        <v>10</v>
      </c>
      <c r="B12" s="55" t="str">
        <f t="shared" ref="B12:B13" si="3">B2</f>
        <v>Mean F0</v>
      </c>
      <c r="C12" s="56">
        <f>[3]LME_utt_mean_f0_b1!C7</f>
        <v>1.526</v>
      </c>
      <c r="D12" s="56">
        <f>[3]LME_utt_mean_f0_b1!D7</f>
        <v>0.59</v>
      </c>
      <c r="E12" s="56">
        <f>[3]LME_utt_mean_f0_b1!E7</f>
        <v>0.36899999999999999</v>
      </c>
      <c r="F12" s="56">
        <f>[3]LME_utt_mean_f0_b1!F7</f>
        <v>2.6829999999999998</v>
      </c>
      <c r="G12" s="56">
        <f>[3]LME_utt_mean_f0_b1!G7</f>
        <v>2.5840000000000001</v>
      </c>
      <c r="H12" s="56">
        <f>[3]LME_utt_mean_f0_b1!H7</f>
        <v>10.06</v>
      </c>
      <c r="I12" s="57">
        <f>[3]LME_utt_mean_f0_b1!I7</f>
        <v>2.7108965813267601E-2</v>
      </c>
      <c r="J12" s="57">
        <f>[3]LME_utt_mean_f0_b1!J7</f>
        <v>5.4199999999999998E-2</v>
      </c>
      <c r="K12" s="61"/>
    </row>
    <row r="13" spans="1:18" ht="19.2" customHeight="1" x14ac:dyDescent="0.2">
      <c r="A13" s="69"/>
      <c r="B13" s="48" t="str">
        <f t="shared" si="3"/>
        <v>Mean Slope</v>
      </c>
      <c r="C13" s="49">
        <f>[4]LME_utt_slope_b1!C7</f>
        <v>2.9590000000000001</v>
      </c>
      <c r="D13" s="49">
        <f>[4]LME_utt_slope_b1!D7</f>
        <v>0.76500000000000001</v>
      </c>
      <c r="E13" s="49">
        <f>[4]LME_utt_slope_b1!E7</f>
        <v>1.4590000000000001</v>
      </c>
      <c r="F13" s="49">
        <f>[4]LME_utt_slope_b1!F7</f>
        <v>4.4589999999999996</v>
      </c>
      <c r="G13" s="49">
        <f>[4]LME_utt_slope_b1!G7</f>
        <v>3.867</v>
      </c>
      <c r="H13" s="49">
        <f>[4]LME_utt_slope_b1!H7</f>
        <v>10</v>
      </c>
      <c r="I13" s="50">
        <f>[4]LME_utt_slope_b1!I7</f>
        <v>3.12728623193868E-3</v>
      </c>
      <c r="J13" s="50">
        <f>[4]LME_utt_slope_b1!J7</f>
        <v>6.25457246387736E-3</v>
      </c>
      <c r="K13" s="51" t="str">
        <f>[4]LME_utt_slope_b1!K7</f>
        <v>p&lt;0.01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23622047244094491" right="0.23622047244094491" top="0.74803149606299213" bottom="0.74803149606299213" header="0.31496062992125984" footer="0.31496062992125984"/>
  <pageSetup paperSize="9" scale="1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0460-A07E-4D4E-B17B-36A19CDBC6AD}">
  <dimension ref="A1:C3"/>
  <sheetViews>
    <sheetView zoomScaleNormal="100" zoomScaleSheetLayoutView="100" workbookViewId="0">
      <selection activeCell="C62" sqref="C62"/>
    </sheetView>
  </sheetViews>
  <sheetFormatPr defaultColWidth="10.33203125" defaultRowHeight="13.8" x14ac:dyDescent="0.3"/>
  <cols>
    <col min="1" max="16384" width="10.33203125" style="26"/>
  </cols>
  <sheetData>
    <row r="1" spans="1:3" ht="24.6" thickBot="1" x14ac:dyDescent="0.35">
      <c r="A1" s="25" t="s">
        <v>12</v>
      </c>
      <c r="B1" s="19" t="s">
        <v>20</v>
      </c>
      <c r="C1" s="20" t="s">
        <v>21</v>
      </c>
    </row>
    <row r="2" spans="1:3" ht="14.4" customHeight="1" x14ac:dyDescent="0.3">
      <c r="A2" s="21" t="str">
        <f>'Pairwise Comparisons'!B2</f>
        <v>Mean F0</v>
      </c>
      <c r="B2" s="2">
        <f>[5]LME_utt_mean_f0_r2!$B$3</f>
        <v>0.53025478832227002</v>
      </c>
      <c r="C2" s="22">
        <f>[5]LME_utt_mean_f0_r2!$B$2</f>
        <v>0.942615107372338</v>
      </c>
    </row>
    <row r="3" spans="1:3" ht="14.4" customHeight="1" thickBot="1" x14ac:dyDescent="0.35">
      <c r="A3" s="23" t="str">
        <f>'Pairwise Comparisons'!B3</f>
        <v>Mean Slope</v>
      </c>
      <c r="B3" s="3">
        <f>[6]LME_utt_slope_r2!$B$3</f>
        <v>0.51959290997083996</v>
      </c>
      <c r="C3" s="24">
        <f>[6]LME_utt_slope_r2!$B$2</f>
        <v>0.85336305453770001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J38:M38"/>
  <sheetViews>
    <sheetView zoomScaleNormal="100" workbookViewId="0">
      <selection activeCell="J43" sqref="J43"/>
    </sheetView>
  </sheetViews>
  <sheetFormatPr defaultRowHeight="14.4" x14ac:dyDescent="0.3"/>
  <cols>
    <col min="1" max="1" width="3.44140625" customWidth="1"/>
  </cols>
  <sheetData>
    <row r="38" spans="10:13" x14ac:dyDescent="0.3">
      <c r="J38" s="1"/>
      <c r="K38" s="1"/>
      <c r="L38" s="1"/>
      <c r="M3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Intercepts</vt:lpstr>
      <vt:lpstr>Pairwise Comparisons</vt:lpstr>
      <vt:lpstr>Model Effect Size</vt:lpstr>
      <vt:lpstr>Graphs</vt:lpstr>
      <vt:lpstr>Intercepts!Print_Area</vt:lpstr>
      <vt:lpstr>'Pairwise Comparisons'!Print_Area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2022-06-25T01:48:47Z</cp:lastPrinted>
  <dcterms:created xsi:type="dcterms:W3CDTF">2019-03-15T01:18:43Z</dcterms:created>
  <dcterms:modified xsi:type="dcterms:W3CDTF">2022-06-25T01:48:49Z</dcterms:modified>
</cp:coreProperties>
</file>