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Ch_7_Sentence_Modes\output\"/>
    </mc:Choice>
  </mc:AlternateContent>
  <xr:revisionPtr revIDLastSave="0" documentId="13_ncr:1_{D6E74A14-53D4-4A48-81C5-E0C1BA9F059D}" xr6:coauthVersionLast="47" xr6:coauthVersionMax="47" xr10:uidLastSave="{00000000-0000-0000-0000-000000000000}"/>
  <bookViews>
    <workbookView xWindow="-108" yWindow="-108" windowWidth="23256" windowHeight="13176" activeTab="1" xr2:uid="{5F934F14-35FB-48F8-B9CC-AA2F647F3C27}"/>
  </bookViews>
  <sheets>
    <sheet name="Graphs" sheetId="7" r:id="rId1"/>
    <sheet name="Intercepts" sheetId="1" r:id="rId2"/>
    <sheet name="Pairwise Comparisons" sheetId="8" r:id="rId3"/>
    <sheet name="Model Effect Size" sheetId="9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Print_Area" localSheetId="1">Intercepts!$A$1:$H$13</definedName>
    <definedName name="_xlnm.Print_Area" localSheetId="2">'Pairwise Comparisons'!$A$1:$I$13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F9" i="1"/>
  <c r="G2" i="1"/>
  <c r="G9" i="1" s="1"/>
  <c r="B10" i="1"/>
  <c r="G13" i="1"/>
  <c r="F13" i="1"/>
  <c r="G12" i="1"/>
  <c r="F12" i="1"/>
  <c r="G11" i="1"/>
  <c r="F11" i="1"/>
  <c r="G10" i="1"/>
  <c r="F10" i="1"/>
  <c r="G6" i="1"/>
  <c r="F6" i="1"/>
  <c r="G5" i="1"/>
  <c r="F5" i="1"/>
  <c r="G4" i="1"/>
  <c r="F4" i="1"/>
  <c r="G3" i="1"/>
  <c r="F3" i="1"/>
  <c r="B9" i="1"/>
  <c r="C3" i="9"/>
  <c r="B3" i="9"/>
  <c r="C2" i="9"/>
  <c r="B2" i="9"/>
  <c r="B4" i="8"/>
  <c r="B5" i="8"/>
  <c r="I13" i="8"/>
  <c r="H13" i="8"/>
  <c r="G13" i="8"/>
  <c r="F13" i="8"/>
  <c r="E13" i="8"/>
  <c r="D13" i="8"/>
  <c r="C13" i="8"/>
  <c r="B13" i="8"/>
  <c r="I12" i="8"/>
  <c r="H12" i="8"/>
  <c r="G12" i="8"/>
  <c r="F12" i="8"/>
  <c r="E12" i="8"/>
  <c r="D12" i="8"/>
  <c r="C12" i="8"/>
  <c r="B12" i="8"/>
  <c r="I11" i="8"/>
  <c r="H11" i="8"/>
  <c r="G11" i="8"/>
  <c r="F11" i="8"/>
  <c r="E11" i="8"/>
  <c r="D11" i="8"/>
  <c r="C11" i="8"/>
  <c r="B11" i="8"/>
  <c r="I10" i="8"/>
  <c r="H10" i="8"/>
  <c r="G10" i="8"/>
  <c r="F10" i="8"/>
  <c r="E10" i="8"/>
  <c r="D10" i="8"/>
  <c r="C10" i="8"/>
  <c r="B10" i="8"/>
  <c r="I9" i="8"/>
  <c r="H9" i="8"/>
  <c r="G9" i="8"/>
  <c r="F9" i="8"/>
  <c r="E9" i="8"/>
  <c r="D9" i="8"/>
  <c r="C9" i="8"/>
  <c r="B9" i="8"/>
  <c r="I8" i="8"/>
  <c r="H8" i="8"/>
  <c r="G8" i="8"/>
  <c r="F8" i="8"/>
  <c r="E8" i="8"/>
  <c r="D8" i="8"/>
  <c r="C8" i="8"/>
  <c r="B8" i="8"/>
  <c r="I7" i="8"/>
  <c r="H7" i="8"/>
  <c r="G7" i="8"/>
  <c r="F7" i="8"/>
  <c r="E7" i="8"/>
  <c r="D7" i="8"/>
  <c r="C7" i="8"/>
  <c r="B7" i="8"/>
  <c r="I6" i="8"/>
  <c r="H6" i="8"/>
  <c r="G6" i="8"/>
  <c r="F6" i="8"/>
  <c r="E6" i="8"/>
  <c r="D6" i="8"/>
  <c r="C6" i="8"/>
  <c r="B6" i="8"/>
  <c r="I5" i="8"/>
  <c r="H5" i="8"/>
  <c r="G5" i="8"/>
  <c r="F5" i="8"/>
  <c r="E5" i="8"/>
  <c r="D5" i="8"/>
  <c r="C5" i="8"/>
  <c r="I4" i="8"/>
  <c r="H4" i="8"/>
  <c r="G4" i="8"/>
  <c r="F4" i="8"/>
  <c r="E4" i="8"/>
  <c r="D4" i="8"/>
  <c r="C4" i="8"/>
  <c r="I3" i="8"/>
  <c r="H3" i="8"/>
  <c r="G3" i="8"/>
  <c r="F3" i="8"/>
  <c r="E3" i="8"/>
  <c r="D3" i="8"/>
  <c r="C3" i="8"/>
  <c r="B3" i="8"/>
  <c r="A3" i="9" s="1"/>
  <c r="I2" i="8"/>
  <c r="H2" i="8"/>
  <c r="G2" i="8"/>
  <c r="F2" i="8"/>
  <c r="E2" i="8"/>
  <c r="D2" i="8"/>
  <c r="C2" i="8"/>
  <c r="B2" i="8"/>
  <c r="A2" i="9" s="1"/>
  <c r="H10" i="1"/>
  <c r="H11" i="1"/>
  <c r="H12" i="1"/>
  <c r="H13" i="1"/>
  <c r="H6" i="1"/>
  <c r="H5" i="1"/>
  <c r="H4" i="1"/>
  <c r="H3" i="1"/>
  <c r="B3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E10" i="1"/>
  <c r="E11" i="1"/>
  <c r="E12" i="1"/>
  <c r="E13" i="1"/>
  <c r="D10" i="1"/>
  <c r="D11" i="1"/>
  <c r="D12" i="1"/>
  <c r="D13" i="1"/>
  <c r="C10" i="1"/>
  <c r="C11" i="1"/>
  <c r="C12" i="1"/>
  <c r="C13" i="1"/>
  <c r="B11" i="1"/>
  <c r="B12" i="1"/>
  <c r="B13" i="1"/>
  <c r="A6" i="1"/>
  <c r="A13" i="1" s="1"/>
  <c r="A5" i="1"/>
  <c r="A12" i="1" s="1"/>
  <c r="A4" i="1"/>
  <c r="A11" i="1" s="1"/>
  <c r="A3" i="1"/>
  <c r="J10" i="1" s="1"/>
  <c r="K5" i="1" l="1"/>
  <c r="K4" i="1"/>
  <c r="K3" i="1"/>
  <c r="K12" i="1"/>
  <c r="K13" i="1"/>
  <c r="K11" i="1"/>
  <c r="K10" i="1"/>
  <c r="K6" i="1"/>
  <c r="J4" i="1"/>
  <c r="J3" i="1"/>
  <c r="J6" i="1"/>
  <c r="J5" i="1"/>
  <c r="J13" i="1"/>
  <c r="J12" i="1"/>
  <c r="J11" i="1"/>
  <c r="A10" i="1"/>
</calcChain>
</file>

<file path=xl/sharedStrings.xml><?xml version="1.0" encoding="utf-8"?>
<sst xmlns="http://schemas.openxmlformats.org/spreadsheetml/2006/main" count="37" uniqueCount="31">
  <si>
    <t>Predictors</t>
  </si>
  <si>
    <t>p val.</t>
  </si>
  <si>
    <t xml:space="preserve">SE </t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</si>
  <si>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m </t>
    </r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</si>
  <si>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c </t>
    </r>
  </si>
  <si>
    <r>
      <t>β</t>
    </r>
    <r>
      <rPr>
        <vertAlign val="subscript"/>
        <sz val="9"/>
        <color rgb="FF000000"/>
        <rFont val="Times New Roman"/>
        <family val="1"/>
      </rPr>
      <t>1</t>
    </r>
  </si>
  <si>
    <t>std.error</t>
  </si>
  <si>
    <t>t</t>
  </si>
  <si>
    <t>2.5% CI</t>
  </si>
  <si>
    <t>97.5% CI</t>
  </si>
  <si>
    <t>2.5%    CI</t>
  </si>
  <si>
    <t>CI Delta</t>
  </si>
  <si>
    <t>df</t>
  </si>
  <si>
    <t>Mean Slope</t>
  </si>
  <si>
    <t>mean F0</t>
  </si>
  <si>
    <t>MDC vs MWH</t>
  </si>
  <si>
    <t>MDC vs MYN</t>
  </si>
  <si>
    <t>MDC vs MDQ</t>
  </si>
  <si>
    <t>MWH vs MYN</t>
  </si>
  <si>
    <t>MWH vs MDQ</t>
  </si>
  <si>
    <t>MYN vs MDQ</t>
  </si>
  <si>
    <t>F0 Error Bar Values</t>
  </si>
  <si>
    <t>Slope Error Bar Values</t>
  </si>
  <si>
    <t>Parameter</t>
  </si>
  <si>
    <t>Model Effect Size</t>
  </si>
  <si>
    <t>Pairwise Comparisons</t>
  </si>
  <si>
    <t>2.5%   CI</t>
  </si>
  <si>
    <r>
      <t>est.   (β</t>
    </r>
    <r>
      <rPr>
        <b/>
        <vertAlign val="subscript"/>
        <sz val="9"/>
        <color theme="1"/>
        <rFont val="Times New Roman"/>
        <family val="1"/>
      </rPr>
      <t>0</t>
    </r>
    <r>
      <rPr>
        <b/>
        <sz val="9"/>
        <color theme="1"/>
        <rFont val="Times New Roman"/>
        <family val="1"/>
      </rPr>
      <t>)</t>
    </r>
  </si>
  <si>
    <t>std error</t>
  </si>
  <si>
    <t>t value</t>
  </si>
  <si>
    <t>p.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</si>
</sst>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7" formatCode="0.0E+00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vertAlign val="subscript"/>
      <sz val="9"/>
      <color theme="1"/>
      <name val="Times New Roman"/>
      <family val="1"/>
    </font>
    <font>
      <sz val="9"/>
      <color rgb="FF333333"/>
      <name val="Times New Roman"/>
      <family val="1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3499862666707357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2" fontId="4" fillId="0" borderId="0" xfId="0" applyNumberFormat="1" applyFont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1" fillId="2" borderId="4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2" fontId="1" fillId="0" borderId="23" xfId="0" applyNumberFormat="1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 wrapText="1"/>
    </xf>
    <xf numFmtId="165" fontId="1" fillId="0" borderId="25" xfId="0" applyNumberFormat="1" applyFont="1" applyBorder="1" applyAlignment="1">
      <alignment horizontal="center" vertical="center" wrapText="1"/>
    </xf>
    <xf numFmtId="2" fontId="1" fillId="2" borderId="26" xfId="0" applyNumberFormat="1" applyFont="1" applyFill="1" applyBorder="1" applyAlignment="1">
      <alignment horizontal="center" vertical="center" wrapText="1"/>
    </xf>
    <xf numFmtId="2" fontId="1" fillId="2" borderId="27" xfId="0" applyNumberFormat="1" applyFont="1" applyFill="1" applyBorder="1" applyAlignment="1">
      <alignment horizontal="center" vertical="center" wrapText="1"/>
    </xf>
    <xf numFmtId="2" fontId="1" fillId="2" borderId="28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29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29" xfId="0" applyNumberFormat="1" applyFont="1" applyFill="1" applyBorder="1" applyAlignment="1">
      <alignment horizontal="center" vertical="center" wrapText="1"/>
    </xf>
    <xf numFmtId="2" fontId="1" fillId="0" borderId="21" xfId="0" applyNumberFormat="1" applyFont="1" applyBorder="1" applyAlignment="1">
      <alignment horizontal="center" vertical="center" wrapText="1"/>
    </xf>
    <xf numFmtId="2" fontId="1" fillId="0" borderId="25" xfId="0" applyNumberFormat="1" applyFont="1" applyBorder="1" applyAlignment="1">
      <alignment horizontal="center" vertical="center" wrapText="1"/>
    </xf>
    <xf numFmtId="167" fontId="1" fillId="0" borderId="25" xfId="0" applyNumberFormat="1" applyFont="1" applyBorder="1" applyAlignment="1">
      <alignment horizontal="center" vertical="center" wrapText="1"/>
    </xf>
    <xf numFmtId="167" fontId="1" fillId="0" borderId="21" xfId="0" applyNumberFormat="1" applyFont="1" applyBorder="1" applyAlignment="1">
      <alignment horizontal="center" vertical="center" wrapText="1"/>
    </xf>
    <xf numFmtId="2" fontId="6" fillId="5" borderId="2" xfId="0" applyNumberFormat="1" applyFont="1" applyFill="1" applyBorder="1" applyAlignment="1">
      <alignment horizontal="center" wrapText="1"/>
    </xf>
    <xf numFmtId="1" fontId="5" fillId="0" borderId="0" xfId="0" applyNumberFormat="1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Border="1"/>
    <xf numFmtId="0" fontId="5" fillId="0" borderId="0" xfId="0" applyFont="1"/>
    <xf numFmtId="1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1" fontId="5" fillId="0" borderId="0" xfId="0" applyNumberFormat="1" applyFont="1" applyFill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1" fontId="5" fillId="0" borderId="0" xfId="0" applyNumberFormat="1" applyFont="1" applyBorder="1" applyAlignment="1">
      <alignment wrapText="1"/>
    </xf>
    <xf numFmtId="1" fontId="5" fillId="0" borderId="0" xfId="0" applyNumberFormat="1" applyFont="1" applyBorder="1" applyAlignment="1">
      <alignment vertical="center" wrapText="1"/>
    </xf>
    <xf numFmtId="2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31" xfId="0" applyNumberFormat="1" applyFont="1" applyFill="1" applyBorder="1" applyAlignment="1">
      <alignment horizontal="center" vertical="center" wrapText="1"/>
    </xf>
    <xf numFmtId="2" fontId="8" fillId="0" borderId="8" xfId="0" applyNumberFormat="1" applyFont="1" applyFill="1" applyBorder="1" applyAlignment="1">
      <alignment horizontal="center" vertical="center" wrapText="1"/>
    </xf>
    <xf numFmtId="2" fontId="8" fillId="0" borderId="22" xfId="0" applyNumberFormat="1" applyFont="1" applyFill="1" applyBorder="1" applyAlignment="1">
      <alignment horizontal="center" vertical="center" wrapText="1"/>
    </xf>
    <xf numFmtId="2" fontId="8" fillId="0" borderId="23" xfId="0" applyNumberFormat="1" applyFont="1" applyFill="1" applyBorder="1" applyAlignment="1">
      <alignment horizontal="center" vertical="center" wrapText="1"/>
    </xf>
    <xf numFmtId="2" fontId="6" fillId="3" borderId="9" xfId="0" applyNumberFormat="1" applyFont="1" applyFill="1" applyBorder="1" applyAlignment="1">
      <alignment horizontal="center" vertical="center" wrapText="1"/>
    </xf>
    <xf numFmtId="2" fontId="8" fillId="0" borderId="10" xfId="0" applyNumberFormat="1" applyFont="1" applyFill="1" applyBorder="1" applyAlignment="1">
      <alignment horizontal="center" vertical="center" wrapText="1"/>
    </xf>
    <xf numFmtId="2" fontId="8" fillId="0" borderId="3" xfId="0" applyNumberFormat="1" applyFont="1" applyFill="1" applyBorder="1" applyAlignment="1">
      <alignment horizontal="center" vertical="center" wrapText="1"/>
    </xf>
    <xf numFmtId="166" fontId="9" fillId="0" borderId="4" xfId="0" applyNumberFormat="1" applyFont="1" applyFill="1" applyBorder="1" applyAlignment="1">
      <alignment horizontal="center" vertical="center" wrapText="1"/>
    </xf>
    <xf numFmtId="166" fontId="9" fillId="0" borderId="32" xfId="0" applyNumberFormat="1" applyFont="1" applyFill="1" applyBorder="1" applyAlignment="1">
      <alignment horizontal="center" vertical="center" wrapText="1"/>
    </xf>
    <xf numFmtId="166" fontId="9" fillId="0" borderId="25" xfId="0" applyNumberFormat="1" applyFont="1" applyFill="1" applyBorder="1" applyAlignment="1">
      <alignment horizontal="center" vertical="center" wrapText="1"/>
    </xf>
    <xf numFmtId="1" fontId="6" fillId="3" borderId="17" xfId="0" applyNumberFormat="1" applyFont="1" applyFill="1" applyBorder="1" applyAlignment="1">
      <alignment horizontal="center" wrapText="1"/>
    </xf>
    <xf numFmtId="2" fontId="6" fillId="3" borderId="17" xfId="0" applyNumberFormat="1" applyFont="1" applyFill="1" applyBorder="1" applyAlignment="1">
      <alignment horizontal="center" vertical="center" wrapText="1"/>
    </xf>
    <xf numFmtId="11" fontId="9" fillId="0" borderId="15" xfId="0" applyNumberFormat="1" applyFont="1" applyFill="1" applyBorder="1" applyAlignment="1">
      <alignment horizontal="center" vertical="top" wrapText="1"/>
    </xf>
    <xf numFmtId="11" fontId="9" fillId="0" borderId="32" xfId="0" applyNumberFormat="1" applyFont="1" applyFill="1" applyBorder="1" applyAlignment="1">
      <alignment horizontal="center" vertical="top" wrapText="1"/>
    </xf>
    <xf numFmtId="11" fontId="9" fillId="0" borderId="25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" fontId="6" fillId="3" borderId="8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165" fontId="5" fillId="4" borderId="8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2" fontId="5" fillId="4" borderId="8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47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15" formatCode="0.00E+00"/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15" formatCode="0.00E+00"/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15" formatCode="0.00E+00"/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7298A"/>
      <color rgb="FF1B9E77"/>
      <color rgb="FFD95F02"/>
      <color rgb="FF7570B3"/>
      <color rgb="FFE66101"/>
      <color rgb="FF5E3C99"/>
      <color rgb="FFB2ABD2"/>
      <color rgb="FFFDB863"/>
      <color rgb="FF680000"/>
      <color rgb="FF7B32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Utterance F0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Intercepts!$A$1</c:f>
              <c:strCache>
                <c:ptCount val="1"/>
                <c:pt idx="0">
                  <c:v>mean F0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7570B3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EFD-4F36-AE8E-F58994163038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D95F02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BEFD-4F36-AE8E-F58994163038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1B9E77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BEFD-4F36-AE8E-F58994163038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7298A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BEFD-4F36-AE8E-F58994163038}"/>
              </c:ext>
            </c:extLst>
          </c:dPt>
          <c:errBars>
            <c:errBarType val="both"/>
            <c:errValType val="cust"/>
            <c:noEndCap val="0"/>
            <c:plus>
              <c:numRef>
                <c:f>Intercepts!$K$10:$K$13</c:f>
                <c:numCache>
                  <c:formatCode>General</c:formatCode>
                  <c:ptCount val="4"/>
                  <c:pt idx="0">
                    <c:v>1.5379999999999998</c:v>
                  </c:pt>
                  <c:pt idx="1">
                    <c:v>2.1090000000000004</c:v>
                  </c:pt>
                  <c:pt idx="2">
                    <c:v>1.1159999999999999</c:v>
                  </c:pt>
                  <c:pt idx="3">
                    <c:v>1.9910000000000001</c:v>
                  </c:pt>
                </c:numCache>
              </c:numRef>
            </c:plus>
            <c:minus>
              <c:numRef>
                <c:f>Intercepts!$K$10:$K$13</c:f>
                <c:numCache>
                  <c:formatCode>General</c:formatCode>
                  <c:ptCount val="4"/>
                  <c:pt idx="0">
                    <c:v>1.5379999999999998</c:v>
                  </c:pt>
                  <c:pt idx="1">
                    <c:v>2.1090000000000004</c:v>
                  </c:pt>
                  <c:pt idx="2">
                    <c:v>1.1159999999999999</c:v>
                  </c:pt>
                  <c:pt idx="3">
                    <c:v>1.9910000000000001</c:v>
                  </c:pt>
                </c:numCache>
              </c:numRef>
            </c:minus>
            <c:spPr>
              <a:ln w="12700">
                <a:solidFill>
                  <a:schemeClr val="tx1"/>
                </a:solidFill>
              </a:ln>
            </c:spPr>
          </c:errBars>
          <c:cat>
            <c:strRef>
              <c:f>Intercepts!$A$3:$A$6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Intercepts!$B$3:$B$6</c:f>
              <c:numCache>
                <c:formatCode>0.00</c:formatCode>
                <c:ptCount val="4"/>
                <c:pt idx="0">
                  <c:v>89.162999999999997</c:v>
                </c:pt>
                <c:pt idx="1">
                  <c:v>89.634</c:v>
                </c:pt>
                <c:pt idx="2">
                  <c:v>89.924000000000007</c:v>
                </c:pt>
                <c:pt idx="3">
                  <c:v>91.45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FD-4F36-AE8E-F58994163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mean </a:t>
                </a:r>
                <a:r>
                  <a:rPr lang="en-US" sz="1100" b="0" i="1"/>
                  <a:t>f</a:t>
                </a:r>
                <a:r>
                  <a:rPr lang="en-US" sz="1100" b="0" baseline="-25000"/>
                  <a:t>0</a:t>
                </a:r>
                <a:r>
                  <a:rPr lang="en-US" sz="1100" b="0" baseline="0"/>
                  <a:t> (ST re 1 Hz)</a:t>
                </a:r>
                <a:endParaRPr lang="en-US" sz="1100" b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1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Utterance</a:t>
            </a:r>
            <a:r>
              <a:rPr lang="en-US" sz="1400" baseline="0"/>
              <a:t> Slope (ST/sec)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Intercepts!$A$8</c:f>
              <c:strCache>
                <c:ptCount val="1"/>
                <c:pt idx="0">
                  <c:v>Mean Slope</c:v>
                </c:pt>
              </c:strCache>
            </c:strRef>
          </c:tx>
          <c:spPr>
            <a:ln w="12700">
              <a:noFill/>
            </a:ln>
            <a:effectLst/>
          </c:spPr>
          <c:marker>
            <c:spPr>
              <a:ln w="12700">
                <a:solidFill>
                  <a:schemeClr val="tx1"/>
                </a:solidFill>
              </a:ln>
            </c:spPr>
          </c:marker>
          <c:dPt>
            <c:idx val="0"/>
            <c:marker>
              <c:symbol val="triangle"/>
              <c:size val="12"/>
              <c:spPr>
                <a:solidFill>
                  <a:srgbClr val="7570B3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E3A-43A5-913F-0C79F76D2330}"/>
              </c:ext>
            </c:extLst>
          </c:dPt>
          <c:dPt>
            <c:idx val="1"/>
            <c:marker>
              <c:symbol val="diamond"/>
              <c:size val="14"/>
              <c:spPr>
                <a:solidFill>
                  <a:srgbClr val="D95F02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E3A-43A5-913F-0C79F76D2330}"/>
              </c:ext>
            </c:extLst>
          </c:dPt>
          <c:dPt>
            <c:idx val="2"/>
            <c:marker>
              <c:symbol val="square"/>
              <c:size val="10"/>
              <c:spPr>
                <a:solidFill>
                  <a:srgbClr val="1B9E77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E3A-43A5-913F-0C79F76D2330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E7298A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E3A-43A5-913F-0C79F76D2330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Intercepts!$K$10:$K$13</c:f>
                <c:numCache>
                  <c:formatCode>General</c:formatCode>
                  <c:ptCount val="4"/>
                  <c:pt idx="0">
                    <c:v>1.5379999999999998</c:v>
                  </c:pt>
                  <c:pt idx="1">
                    <c:v>2.1090000000000004</c:v>
                  </c:pt>
                  <c:pt idx="2">
                    <c:v>1.1159999999999999</c:v>
                  </c:pt>
                  <c:pt idx="3">
                    <c:v>1.9910000000000001</c:v>
                  </c:pt>
                </c:numCache>
              </c:numRef>
            </c:plus>
            <c:minus>
              <c:numRef>
                <c:f>Intercepts!$K$10:$K$13</c:f>
                <c:numCache>
                  <c:formatCode>General</c:formatCode>
                  <c:ptCount val="4"/>
                  <c:pt idx="0">
                    <c:v>1.5379999999999998</c:v>
                  </c:pt>
                  <c:pt idx="1">
                    <c:v>2.1090000000000004</c:v>
                  </c:pt>
                  <c:pt idx="2">
                    <c:v>1.1159999999999999</c:v>
                  </c:pt>
                  <c:pt idx="3">
                    <c:v>1.9910000000000001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Intercepts!$A$3:$A$6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Intercepts!$B$10:$B$13</c:f>
              <c:numCache>
                <c:formatCode>0.00</c:formatCode>
                <c:ptCount val="4"/>
                <c:pt idx="0">
                  <c:v>-1.2090000000000001</c:v>
                </c:pt>
                <c:pt idx="1">
                  <c:v>-3.629</c:v>
                </c:pt>
                <c:pt idx="2">
                  <c:v>2.4369999999999998</c:v>
                </c:pt>
                <c:pt idx="3">
                  <c:v>5.3959999999999999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3A-43A5-913F-0C79F76D2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998496"/>
        <c:axId val="1629394096"/>
      </c:line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  <c:max val="8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mean slope (ST/sec)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1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400"/>
            </a:pPr>
            <a:r>
              <a:rPr lang="en-IE" sz="1400"/>
              <a:t>Mean Utterance</a:t>
            </a:r>
            <a:r>
              <a:rPr lang="en-IE" sz="1400" baseline="0"/>
              <a:t> F0 and Slope per Mode</a:t>
            </a:r>
            <a:endParaRPr lang="en-IE" sz="14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Intercepts!$A$3</c:f>
              <c:strCache>
                <c:ptCount val="1"/>
                <c:pt idx="0">
                  <c:v>MDC</c:v>
                </c:pt>
              </c:strCache>
            </c:strRef>
          </c:tx>
          <c:spPr>
            <a:ln w="38100">
              <a:solidFill>
                <a:srgbClr val="5E3C99"/>
              </a:solidFill>
            </a:ln>
          </c:spPr>
          <c:marker>
            <c:symbol val="triangle"/>
            <c:size val="13"/>
            <c:spPr>
              <a:solidFill>
                <a:srgbClr val="5E3C99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Intercepts!$K$10</c:f>
                <c:numCache>
                  <c:formatCode>General</c:formatCode>
                  <c:ptCount val="1"/>
                  <c:pt idx="0">
                    <c:v>1.5379999999999998</c:v>
                  </c:pt>
                </c:numCache>
              </c:numRef>
            </c:plus>
            <c:minus>
              <c:numRef>
                <c:f>Intercepts!$K$10</c:f>
                <c:numCache>
                  <c:formatCode>General</c:formatCode>
                  <c:ptCount val="1"/>
                  <c:pt idx="0">
                    <c:v>1.5379999999999998</c:v>
                  </c:pt>
                </c:numCache>
              </c:numRef>
            </c:minus>
            <c:spPr>
              <a:ln w="19050">
                <a:solidFill>
                  <a:srgbClr val="5E3C99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Intercepts!$K$3</c:f>
                <c:numCache>
                  <c:formatCode>General</c:formatCode>
                  <c:ptCount val="1"/>
                  <c:pt idx="0">
                    <c:v>2.2079999999999984</c:v>
                  </c:pt>
                </c:numCache>
              </c:numRef>
            </c:plus>
            <c:minus>
              <c:numRef>
                <c:f>Intercepts!$K$3</c:f>
                <c:numCache>
                  <c:formatCode>General</c:formatCode>
                  <c:ptCount val="1"/>
                  <c:pt idx="0">
                    <c:v>2.2079999999999984</c:v>
                  </c:pt>
                </c:numCache>
              </c:numRef>
            </c:minus>
            <c:spPr>
              <a:ln w="19050">
                <a:solidFill>
                  <a:srgbClr val="5E3C99"/>
                </a:solidFill>
              </a:ln>
            </c:spPr>
          </c:errBars>
          <c:xVal>
            <c:numRef>
              <c:f>Intercepts!$B$10</c:f>
              <c:numCache>
                <c:formatCode>0.00</c:formatCode>
                <c:ptCount val="1"/>
                <c:pt idx="0">
                  <c:v>-1.2090000000000001</c:v>
                </c:pt>
              </c:numCache>
            </c:numRef>
          </c:xVal>
          <c:yVal>
            <c:numRef>
              <c:f>Intercepts!$B$3</c:f>
              <c:numCache>
                <c:formatCode>0.00</c:formatCode>
                <c:ptCount val="1"/>
                <c:pt idx="0">
                  <c:v>89.162999999999997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D-43A0-AA5F-0E12EB1DBC40}"/>
            </c:ext>
          </c:extLst>
        </c:ser>
        <c:ser>
          <c:idx val="2"/>
          <c:order val="1"/>
          <c:tx>
            <c:strRef>
              <c:f>Intercepts!$A$4</c:f>
              <c:strCache>
                <c:ptCount val="1"/>
                <c:pt idx="0">
                  <c:v>MWH</c:v>
                </c:pt>
              </c:strCache>
            </c:strRef>
          </c:tx>
          <c:marker>
            <c:symbol val="diamond"/>
            <c:size val="14"/>
            <c:spPr>
              <a:solidFill>
                <a:srgbClr val="D95F02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Intercepts!$K$11</c:f>
                <c:numCache>
                  <c:formatCode>General</c:formatCode>
                  <c:ptCount val="1"/>
                  <c:pt idx="0">
                    <c:v>2.1090000000000004</c:v>
                  </c:pt>
                </c:numCache>
              </c:numRef>
            </c:plus>
            <c:minus>
              <c:numRef>
                <c:f>Intercepts!$K$11</c:f>
                <c:numCache>
                  <c:formatCode>General</c:formatCode>
                  <c:ptCount val="1"/>
                  <c:pt idx="0">
                    <c:v>2.1090000000000004</c:v>
                  </c:pt>
                </c:numCache>
              </c:numRef>
            </c:minus>
            <c:spPr>
              <a:ln w="19050">
                <a:solidFill>
                  <a:srgbClr val="D95F02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Intercepts!$K$4</c:f>
                <c:numCache>
                  <c:formatCode>General</c:formatCode>
                  <c:ptCount val="1"/>
                  <c:pt idx="0">
                    <c:v>1.9210000000000065</c:v>
                  </c:pt>
                </c:numCache>
              </c:numRef>
            </c:plus>
            <c:minus>
              <c:numRef>
                <c:f>Intercepts!$K$4</c:f>
                <c:numCache>
                  <c:formatCode>General</c:formatCode>
                  <c:ptCount val="1"/>
                  <c:pt idx="0">
                    <c:v>1.9210000000000065</c:v>
                  </c:pt>
                </c:numCache>
              </c:numRef>
            </c:minus>
            <c:spPr>
              <a:ln w="19050">
                <a:solidFill>
                  <a:srgbClr val="D95F02"/>
                </a:solidFill>
              </a:ln>
            </c:spPr>
          </c:errBars>
          <c:xVal>
            <c:numRef>
              <c:f>Intercepts!$B$11</c:f>
              <c:numCache>
                <c:formatCode>0.00</c:formatCode>
                <c:ptCount val="1"/>
                <c:pt idx="0">
                  <c:v>-3.629</c:v>
                </c:pt>
              </c:numCache>
            </c:numRef>
          </c:xVal>
          <c:yVal>
            <c:numRef>
              <c:f>Intercepts!$B$4</c:f>
              <c:numCache>
                <c:formatCode>0.00</c:formatCode>
                <c:ptCount val="1"/>
                <c:pt idx="0">
                  <c:v>89.634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4D-43A0-AA5F-0E12EB1DBC40}"/>
            </c:ext>
          </c:extLst>
        </c:ser>
        <c:ser>
          <c:idx val="3"/>
          <c:order val="2"/>
          <c:tx>
            <c:strRef>
              <c:f>Intercepts!$A$5</c:f>
              <c:strCache>
                <c:ptCount val="1"/>
                <c:pt idx="0">
                  <c:v>MYN</c:v>
                </c:pt>
              </c:strCache>
            </c:strRef>
          </c:tx>
          <c:marker>
            <c:symbol val="square"/>
            <c:size val="10"/>
            <c:spPr>
              <a:solidFill>
                <a:srgbClr val="1B9E77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Intercepts!$K$12</c:f>
                <c:numCache>
                  <c:formatCode>General</c:formatCode>
                  <c:ptCount val="1"/>
                  <c:pt idx="0">
                    <c:v>1.1159999999999999</c:v>
                  </c:pt>
                </c:numCache>
              </c:numRef>
            </c:plus>
            <c:minus>
              <c:numRef>
                <c:f>Intercepts!$K$12</c:f>
                <c:numCache>
                  <c:formatCode>General</c:formatCode>
                  <c:ptCount val="1"/>
                  <c:pt idx="0">
                    <c:v>1.1159999999999999</c:v>
                  </c:pt>
                </c:numCache>
              </c:numRef>
            </c:minus>
            <c:spPr>
              <a:ln w="19050">
                <a:solidFill>
                  <a:srgbClr val="1B9E77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Intercepts!$K$5</c:f>
                <c:numCache>
                  <c:formatCode>General</c:formatCode>
                  <c:ptCount val="1"/>
                  <c:pt idx="0">
                    <c:v>2.0800000000000125</c:v>
                  </c:pt>
                </c:numCache>
              </c:numRef>
            </c:plus>
            <c:minus>
              <c:numRef>
                <c:f>Intercepts!$K$5</c:f>
                <c:numCache>
                  <c:formatCode>General</c:formatCode>
                  <c:ptCount val="1"/>
                  <c:pt idx="0">
                    <c:v>2.0800000000000125</c:v>
                  </c:pt>
                </c:numCache>
              </c:numRef>
            </c:minus>
            <c:spPr>
              <a:ln w="19050">
                <a:solidFill>
                  <a:srgbClr val="1B9E77"/>
                </a:solidFill>
              </a:ln>
            </c:spPr>
          </c:errBars>
          <c:xVal>
            <c:numRef>
              <c:f>Intercepts!$B$12</c:f>
              <c:numCache>
                <c:formatCode>0.00</c:formatCode>
                <c:ptCount val="1"/>
                <c:pt idx="0">
                  <c:v>2.4369999999999998</c:v>
                </c:pt>
              </c:numCache>
            </c:numRef>
          </c:xVal>
          <c:yVal>
            <c:numRef>
              <c:f>Intercepts!$B$5</c:f>
              <c:numCache>
                <c:formatCode>0.00</c:formatCode>
                <c:ptCount val="1"/>
                <c:pt idx="0">
                  <c:v>89.924000000000007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4D-43A0-AA5F-0E12EB1DBC40}"/>
            </c:ext>
          </c:extLst>
        </c:ser>
        <c:ser>
          <c:idx val="0"/>
          <c:order val="3"/>
          <c:tx>
            <c:strRef>
              <c:f>Intercepts!$A$6</c:f>
              <c:strCache>
                <c:ptCount val="1"/>
                <c:pt idx="0">
                  <c:v>MDQ</c:v>
                </c:pt>
              </c:strCache>
            </c:strRef>
          </c:tx>
          <c:marker>
            <c:symbol val="circle"/>
            <c:size val="10"/>
            <c:spPr>
              <a:solidFill>
                <a:srgbClr val="E7298A">
                  <a:alpha val="98000"/>
                </a:srgbClr>
              </a:solidFill>
              <a:ln w="1587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Intercepts!$K$13</c:f>
                <c:numCache>
                  <c:formatCode>General</c:formatCode>
                  <c:ptCount val="1"/>
                  <c:pt idx="0">
                    <c:v>1.9910000000000001</c:v>
                  </c:pt>
                </c:numCache>
              </c:numRef>
            </c:plus>
            <c:minus>
              <c:numRef>
                <c:f>Intercepts!$K$13</c:f>
                <c:numCache>
                  <c:formatCode>General</c:formatCode>
                  <c:ptCount val="1"/>
                  <c:pt idx="0">
                    <c:v>1.9910000000000001</c:v>
                  </c:pt>
                </c:numCache>
              </c:numRef>
            </c:minus>
            <c:spPr>
              <a:ln w="19050">
                <a:solidFill>
                  <a:srgbClr val="E7298A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Intercepts!$K$6</c:f>
                <c:numCache>
                  <c:formatCode>General</c:formatCode>
                  <c:ptCount val="1"/>
                  <c:pt idx="0">
                    <c:v>2.5670000000000073</c:v>
                  </c:pt>
                </c:numCache>
              </c:numRef>
            </c:plus>
            <c:minus>
              <c:numRef>
                <c:f>Intercepts!$K$6</c:f>
                <c:numCache>
                  <c:formatCode>General</c:formatCode>
                  <c:ptCount val="1"/>
                  <c:pt idx="0">
                    <c:v>2.5670000000000073</c:v>
                  </c:pt>
                </c:numCache>
              </c:numRef>
            </c:minus>
            <c:spPr>
              <a:ln w="19050">
                <a:solidFill>
                  <a:srgbClr val="E7298A"/>
                </a:solidFill>
              </a:ln>
            </c:spPr>
          </c:errBars>
          <c:xVal>
            <c:numRef>
              <c:f>Intercepts!$B$13</c:f>
              <c:numCache>
                <c:formatCode>0.00</c:formatCode>
                <c:ptCount val="1"/>
                <c:pt idx="0">
                  <c:v>5.3959999999999999</c:v>
                </c:pt>
              </c:numCache>
            </c:numRef>
          </c:xVal>
          <c:yVal>
            <c:numRef>
              <c:f>Intercepts!$B$6</c:f>
              <c:numCache>
                <c:formatCode>0.00</c:formatCode>
                <c:ptCount val="1"/>
                <c:pt idx="0">
                  <c:v>91.45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4D-43A0-AA5F-0E12EB1DB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69344"/>
        <c:axId val="765174752"/>
      </c:scatterChart>
      <c:valAx>
        <c:axId val="95086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Slope (ST/sec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65174752"/>
        <c:crosses val="autoZero"/>
        <c:crossBetween val="midCat"/>
      </c:valAx>
      <c:valAx>
        <c:axId val="7651747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F0 (ST re 1 Hz)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50869344"/>
        <c:crosses val="max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6.5578617104786213E-2"/>
          <c:y val="0.10508498873013113"/>
          <c:w val="0.21011080270702553"/>
          <c:h val="0.191902346264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83627</xdr:colOff>
      <xdr:row>15</xdr:row>
      <xdr:rowOff>72737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85AF96-98CD-4C13-A783-1E647D5C1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82357</xdr:colOff>
      <xdr:row>30</xdr:row>
      <xdr:rowOff>75277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4367D0-47AE-4AF2-BB6F-29A908CFA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18</xdr:col>
      <xdr:colOff>186140</xdr:colOff>
      <xdr:row>30</xdr:row>
      <xdr:rowOff>108733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6B16E8-7F62-4613-9060-539B8F787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ME_utt_mean_f0_b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ME_utt_mean_f0_b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ME_utt_mean_f0_r2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ME_utt_slope_b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LME_utt_slope_b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ME_utt_slope_r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utt_mean_f0_b0"/>
    </sheetNames>
    <sheetDataSet>
      <sheetData sheetId="0">
        <row r="1">
          <cell r="G1" t="str">
            <v>df</v>
          </cell>
        </row>
        <row r="2">
          <cell r="A2" t="str">
            <v>modeMDC</v>
          </cell>
          <cell r="B2">
            <v>89.162999999999997</v>
          </cell>
          <cell r="C2">
            <v>1.1259999999999999</v>
          </cell>
          <cell r="D2">
            <v>86.954999999999998</v>
          </cell>
          <cell r="E2">
            <v>91.37</v>
          </cell>
          <cell r="F2">
            <v>79.177999999999997</v>
          </cell>
          <cell r="G2">
            <v>11.56</v>
          </cell>
          <cell r="I2">
            <v>0</v>
          </cell>
        </row>
        <row r="3">
          <cell r="A3" t="str">
            <v>modeMWH</v>
          </cell>
          <cell r="B3">
            <v>89.634</v>
          </cell>
          <cell r="C3">
            <v>0.98</v>
          </cell>
          <cell r="D3">
            <v>87.712999999999994</v>
          </cell>
          <cell r="E3">
            <v>91.555000000000007</v>
          </cell>
          <cell r="F3">
            <v>91.44</v>
          </cell>
          <cell r="G3">
            <v>10.1</v>
          </cell>
          <cell r="I3">
            <v>0</v>
          </cell>
        </row>
        <row r="4">
          <cell r="A4" t="str">
            <v>modeMYN</v>
          </cell>
          <cell r="B4">
            <v>89.924000000000007</v>
          </cell>
          <cell r="C4">
            <v>1.0609999999999999</v>
          </cell>
          <cell r="D4">
            <v>87.843999999999994</v>
          </cell>
          <cell r="E4">
            <v>92.004000000000005</v>
          </cell>
          <cell r="F4">
            <v>84.733000000000004</v>
          </cell>
          <cell r="G4">
            <v>11.24</v>
          </cell>
          <cell r="I4">
            <v>0</v>
          </cell>
        </row>
        <row r="5">
          <cell r="A5" t="str">
            <v>modeMDQ</v>
          </cell>
          <cell r="B5">
            <v>91.45</v>
          </cell>
          <cell r="C5">
            <v>1.31</v>
          </cell>
          <cell r="D5">
            <v>88.882999999999996</v>
          </cell>
          <cell r="E5">
            <v>94.016999999999996</v>
          </cell>
          <cell r="F5">
            <v>69.820999999999998</v>
          </cell>
          <cell r="G5">
            <v>12.5</v>
          </cell>
          <cell r="I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utt_mean_f0_b1"/>
    </sheetNames>
    <sheetDataSet>
      <sheetData sheetId="0">
        <row r="2">
          <cell r="C2">
            <v>0.47099999999999997</v>
          </cell>
          <cell r="D2">
            <v>0.311</v>
          </cell>
          <cell r="E2">
            <v>-0.13700000000000001</v>
          </cell>
          <cell r="F2">
            <v>1.08</v>
          </cell>
          <cell r="G2">
            <v>1.518</v>
          </cell>
          <cell r="H2">
            <v>10.07</v>
          </cell>
          <cell r="I2">
            <v>0.1598</v>
          </cell>
        </row>
        <row r="3">
          <cell r="C3">
            <v>0.76100000000000001</v>
          </cell>
          <cell r="D3">
            <v>0.249</v>
          </cell>
          <cell r="E3">
            <v>0.27300000000000002</v>
          </cell>
          <cell r="F3">
            <v>1.2490000000000001</v>
          </cell>
          <cell r="G3">
            <v>3.0590000000000002</v>
          </cell>
          <cell r="H3">
            <v>10.07</v>
          </cell>
          <cell r="I3">
            <v>1.2E-2</v>
          </cell>
        </row>
        <row r="4">
          <cell r="C4">
            <v>2.2869999999999999</v>
          </cell>
          <cell r="D4">
            <v>0.439</v>
          </cell>
          <cell r="E4">
            <v>1.4279999999999999</v>
          </cell>
          <cell r="F4">
            <v>3.1469999999999998</v>
          </cell>
          <cell r="G4">
            <v>5.2149999999999999</v>
          </cell>
          <cell r="H4">
            <v>10.06</v>
          </cell>
          <cell r="I4">
            <v>3.8467999999999998E-4</v>
          </cell>
        </row>
        <row r="5">
          <cell r="C5">
            <v>0.28999999999999998</v>
          </cell>
          <cell r="D5">
            <v>0.253</v>
          </cell>
          <cell r="E5">
            <v>-0.20699999999999999</v>
          </cell>
          <cell r="F5">
            <v>0.78600000000000003</v>
          </cell>
          <cell r="G5">
            <v>1.1439999999999999</v>
          </cell>
          <cell r="H5">
            <v>9.98</v>
          </cell>
        </row>
        <row r="6">
          <cell r="C6">
            <v>1.8160000000000001</v>
          </cell>
          <cell r="D6">
            <v>0.63100000000000001</v>
          </cell>
          <cell r="E6">
            <v>0.57799999999999996</v>
          </cell>
          <cell r="F6">
            <v>3.0529999999999999</v>
          </cell>
          <cell r="G6">
            <v>2.875</v>
          </cell>
          <cell r="H6">
            <v>10.039999999999999</v>
          </cell>
          <cell r="I6">
            <v>1.6500000000000001E-2</v>
          </cell>
        </row>
        <row r="7">
          <cell r="C7">
            <v>1.526</v>
          </cell>
          <cell r="D7">
            <v>0.59</v>
          </cell>
          <cell r="E7">
            <v>0.36899999999999999</v>
          </cell>
          <cell r="F7">
            <v>2.6829999999999998</v>
          </cell>
          <cell r="G7">
            <v>2.5840000000000001</v>
          </cell>
          <cell r="H7">
            <v>10.06</v>
          </cell>
          <cell r="I7">
            <v>2.7099999999999999E-2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utt_mean_f0_r2"/>
    </sheetNames>
    <sheetDataSet>
      <sheetData sheetId="0">
        <row r="2">
          <cell r="B2">
            <v>0.942615107372338</v>
          </cell>
        </row>
        <row r="3">
          <cell r="B3">
            <v>0.53025478832227002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utt_slope_b0"/>
    </sheetNames>
    <sheetDataSet>
      <sheetData sheetId="0">
        <row r="2">
          <cell r="B2">
            <v>-1.2090000000000001</v>
          </cell>
          <cell r="C2">
            <v>0.78500000000000003</v>
          </cell>
          <cell r="D2">
            <v>-2.7469999999999999</v>
          </cell>
          <cell r="E2">
            <v>0.33</v>
          </cell>
          <cell r="F2">
            <v>-1.54</v>
          </cell>
          <cell r="G2">
            <v>9.9</v>
          </cell>
          <cell r="I2">
            <v>0.99990000000000001</v>
          </cell>
        </row>
        <row r="3">
          <cell r="B3">
            <v>-3.629</v>
          </cell>
          <cell r="C3">
            <v>1.0760000000000001</v>
          </cell>
          <cell r="D3">
            <v>-5.7380000000000004</v>
          </cell>
          <cell r="E3">
            <v>-1.52</v>
          </cell>
          <cell r="F3">
            <v>-3.3730000000000002</v>
          </cell>
          <cell r="G3">
            <v>7.79</v>
          </cell>
          <cell r="I3">
            <v>0.1217</v>
          </cell>
        </row>
        <row r="4">
          <cell r="B4">
            <v>2.4369999999999998</v>
          </cell>
          <cell r="C4">
            <v>0.56899999999999995</v>
          </cell>
          <cell r="D4">
            <v>1.321</v>
          </cell>
          <cell r="E4">
            <v>3.552</v>
          </cell>
          <cell r="F4">
            <v>4.282</v>
          </cell>
          <cell r="G4">
            <v>6.08</v>
          </cell>
          <cell r="I4">
            <v>6.0499999999999998E-2</v>
          </cell>
        </row>
        <row r="5">
          <cell r="B5">
            <v>5.3959999999999999</v>
          </cell>
          <cell r="C5">
            <v>1.016</v>
          </cell>
          <cell r="D5">
            <v>3.4049999999999998</v>
          </cell>
          <cell r="E5">
            <v>7.3869999999999996</v>
          </cell>
          <cell r="F5">
            <v>5.3129999999999997</v>
          </cell>
          <cell r="G5">
            <v>11.1</v>
          </cell>
          <cell r="I5">
            <v>2.8999999999999998E-3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utt_slope_b1"/>
    </sheetNames>
    <sheetDataSet>
      <sheetData sheetId="0">
        <row r="2">
          <cell r="C2">
            <v>-2.42</v>
          </cell>
          <cell r="D2">
            <v>1.2230000000000001</v>
          </cell>
          <cell r="E2">
            <v>-4.8170000000000002</v>
          </cell>
          <cell r="F2">
            <v>-2.4E-2</v>
          </cell>
          <cell r="G2">
            <v>-1.9790000000000001</v>
          </cell>
          <cell r="H2">
            <v>10</v>
          </cell>
          <cell r="I2">
            <v>7.5899999999999995E-2</v>
          </cell>
        </row>
        <row r="3">
          <cell r="C3">
            <v>3.6459999999999999</v>
          </cell>
          <cell r="D3">
            <v>0.88700000000000001</v>
          </cell>
          <cell r="E3">
            <v>1.907</v>
          </cell>
          <cell r="F3">
            <v>5.3849999999999998</v>
          </cell>
          <cell r="G3">
            <v>4.109</v>
          </cell>
          <cell r="H3">
            <v>9.99</v>
          </cell>
          <cell r="I3">
            <v>2.0999999999999999E-3</v>
          </cell>
        </row>
        <row r="4">
          <cell r="C4">
            <v>6.6050000000000004</v>
          </cell>
          <cell r="D4">
            <v>1.177</v>
          </cell>
          <cell r="E4">
            <v>4.298</v>
          </cell>
          <cell r="F4">
            <v>8.9120000000000008</v>
          </cell>
          <cell r="G4">
            <v>5.6109999999999998</v>
          </cell>
          <cell r="H4">
            <v>10.09</v>
          </cell>
          <cell r="I4">
            <v>2.1715999999999999E-4</v>
          </cell>
        </row>
        <row r="5">
          <cell r="C5">
            <v>6.0659999999999998</v>
          </cell>
          <cell r="D5">
            <v>1.4650000000000001</v>
          </cell>
          <cell r="E5">
            <v>3.1949999999999998</v>
          </cell>
          <cell r="F5">
            <v>8.9369999999999994</v>
          </cell>
          <cell r="G5">
            <v>4.141</v>
          </cell>
          <cell r="H5">
            <v>10</v>
          </cell>
          <cell r="I5">
            <v>2E-3</v>
          </cell>
        </row>
        <row r="6">
          <cell r="C6">
            <v>9.0250000000000004</v>
          </cell>
          <cell r="D6">
            <v>1.7030000000000001</v>
          </cell>
          <cell r="E6">
            <v>5.6870000000000003</v>
          </cell>
          <cell r="F6">
            <v>12.363</v>
          </cell>
          <cell r="G6">
            <v>5.3</v>
          </cell>
          <cell r="H6">
            <v>10.029999999999999</v>
          </cell>
          <cell r="I6">
            <v>3.4445999999999999E-4</v>
          </cell>
        </row>
        <row r="7">
          <cell r="C7">
            <v>2.9590000000000001</v>
          </cell>
          <cell r="D7">
            <v>0.76500000000000001</v>
          </cell>
          <cell r="E7">
            <v>1.4590000000000001</v>
          </cell>
          <cell r="F7">
            <v>4.4589999999999996</v>
          </cell>
          <cell r="G7">
            <v>3.867</v>
          </cell>
          <cell r="H7">
            <v>10</v>
          </cell>
          <cell r="I7">
            <v>3.0999999999999999E-3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utt_slope_r2"/>
    </sheetNames>
    <sheetDataSet>
      <sheetData sheetId="0">
        <row r="2">
          <cell r="B2">
            <v>0.85336305453770001</v>
          </cell>
        </row>
        <row r="3">
          <cell r="B3">
            <v>0.51959290997083996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89B-7541-4709-99D1-0E40953C2302}">
  <dimension ref="J38:M38"/>
  <sheetViews>
    <sheetView zoomScale="85" zoomScaleNormal="85" workbookViewId="0">
      <selection activeCell="E39" sqref="E39"/>
    </sheetView>
  </sheetViews>
  <sheetFormatPr defaultRowHeight="14.4" x14ac:dyDescent="0.3"/>
  <cols>
    <col min="1" max="1" width="3.44140625" customWidth="1"/>
  </cols>
  <sheetData>
    <row r="38" spans="10:13" x14ac:dyDescent="0.3">
      <c r="J38" s="7"/>
      <c r="K38" s="7"/>
      <c r="L38" s="7"/>
      <c r="M38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D8A-458C-4EF4-8CA5-966D1B6FEE89}">
  <dimension ref="A1:K19"/>
  <sheetViews>
    <sheetView tabSelected="1" view="pageBreakPreview" zoomScaleNormal="115" zoomScaleSheetLayoutView="100" workbookViewId="0">
      <selection activeCell="M3" sqref="M3"/>
    </sheetView>
  </sheetViews>
  <sheetFormatPr defaultRowHeight="12" x14ac:dyDescent="0.25"/>
  <cols>
    <col min="1" max="1" width="8.6640625" style="34" bestFit="1" customWidth="1"/>
    <col min="2" max="2" width="6" style="46" customWidth="1"/>
    <col min="3" max="7" width="6" style="48" customWidth="1"/>
    <col min="8" max="8" width="8" style="48" customWidth="1"/>
    <col min="9" max="9" width="3" style="35" customWidth="1"/>
    <col min="10" max="10" width="11.6640625" style="82" bestFit="1" customWidth="1"/>
    <col min="11" max="11" width="9.6640625" style="82" bestFit="1" customWidth="1"/>
    <col min="12" max="13" width="8.88671875" style="35"/>
    <col min="14" max="14" width="10" style="35" bestFit="1" customWidth="1"/>
    <col min="15" max="16384" width="8.88671875" style="35"/>
  </cols>
  <sheetData>
    <row r="1" spans="1:11" s="32" customFormat="1" ht="12.6" thickBot="1" x14ac:dyDescent="0.35">
      <c r="A1" s="31" t="s">
        <v>14</v>
      </c>
      <c r="B1" s="45"/>
      <c r="C1" s="45"/>
      <c r="D1" s="45"/>
      <c r="E1" s="45"/>
      <c r="F1" s="45"/>
      <c r="G1" s="45"/>
      <c r="H1" s="45"/>
      <c r="J1" s="73" t="s">
        <v>21</v>
      </c>
      <c r="K1" s="73"/>
    </row>
    <row r="2" spans="1:11" s="33" customFormat="1" ht="25.8" thickBot="1" x14ac:dyDescent="0.3">
      <c r="A2" s="43" t="s">
        <v>0</v>
      </c>
      <c r="B2" s="53" t="s">
        <v>27</v>
      </c>
      <c r="C2" s="54" t="s">
        <v>28</v>
      </c>
      <c r="D2" s="54" t="s">
        <v>26</v>
      </c>
      <c r="E2" s="54" t="s">
        <v>9</v>
      </c>
      <c r="F2" s="68" t="s">
        <v>29</v>
      </c>
      <c r="G2" s="68" t="str">
        <f>[1]LME_utt_mean_f0_b0!G1</f>
        <v>df</v>
      </c>
      <c r="H2" s="55" t="s">
        <v>30</v>
      </c>
      <c r="J2" s="38" t="s">
        <v>0</v>
      </c>
      <c r="K2" s="74" t="s">
        <v>11</v>
      </c>
    </row>
    <row r="3" spans="1:11" s="33" customFormat="1" x14ac:dyDescent="0.25">
      <c r="A3" s="44" t="str">
        <f>RIGHT([1]LME_utt_mean_f0_b0!A2,3)</f>
        <v>MDC</v>
      </c>
      <c r="B3" s="56">
        <f>[1]LME_utt_mean_f0_b0!B2</f>
        <v>89.162999999999997</v>
      </c>
      <c r="C3" s="57">
        <f>[1]LME_utt_mean_f0_b0!C2</f>
        <v>1.1259999999999999</v>
      </c>
      <c r="D3" s="57">
        <f>[1]LME_utt_mean_f0_b0!D2</f>
        <v>86.954999999999998</v>
      </c>
      <c r="E3" s="57">
        <f>[1]LME_utt_mean_f0_b0!E2</f>
        <v>91.37</v>
      </c>
      <c r="F3" s="57">
        <f>[1]LME_utt_mean_f0_b0!F2</f>
        <v>79.177999999999997</v>
      </c>
      <c r="G3" s="57">
        <f>[1]LME_utt_mean_f0_b0!G2</f>
        <v>11.56</v>
      </c>
      <c r="H3" s="70">
        <f>[1]LME_utt_mean_f0_b0!I2</f>
        <v>0</v>
      </c>
      <c r="J3" s="75" t="str">
        <f>Intercepts!A3</f>
        <v>MDC</v>
      </c>
      <c r="K3" s="76">
        <f>Intercepts!B3-Intercepts!D3</f>
        <v>2.2079999999999984</v>
      </c>
    </row>
    <row r="4" spans="1:11" s="33" customFormat="1" x14ac:dyDescent="0.25">
      <c r="A4" s="40" t="str">
        <f>RIGHT([1]LME_utt_mean_f0_b0!A3,3)</f>
        <v>MWH</v>
      </c>
      <c r="B4" s="58">
        <f>[1]LME_utt_mean_f0_b0!B3</f>
        <v>89.634</v>
      </c>
      <c r="C4" s="59">
        <f>[1]LME_utt_mean_f0_b0!C3</f>
        <v>0.98</v>
      </c>
      <c r="D4" s="59">
        <f>[1]LME_utt_mean_f0_b0!D3</f>
        <v>87.712999999999994</v>
      </c>
      <c r="E4" s="59">
        <f>[1]LME_utt_mean_f0_b0!E3</f>
        <v>91.555000000000007</v>
      </c>
      <c r="F4" s="59">
        <f>[1]LME_utt_mean_f0_b0!F3</f>
        <v>91.44</v>
      </c>
      <c r="G4" s="59">
        <f>[1]LME_utt_mean_f0_b0!G3</f>
        <v>10.1</v>
      </c>
      <c r="H4" s="71">
        <f>[1]LME_utt_mean_f0_b0!I3</f>
        <v>0</v>
      </c>
      <c r="J4" s="77" t="str">
        <f>Intercepts!A4</f>
        <v>MWH</v>
      </c>
      <c r="K4" s="78">
        <f>Intercepts!B4-Intercepts!D4</f>
        <v>1.9210000000000065</v>
      </c>
    </row>
    <row r="5" spans="1:11" s="33" customFormat="1" x14ac:dyDescent="0.25">
      <c r="A5" s="40" t="str">
        <f>RIGHT([1]LME_utt_mean_f0_b0!A4,3)</f>
        <v>MYN</v>
      </c>
      <c r="B5" s="58">
        <f>[1]LME_utt_mean_f0_b0!B4</f>
        <v>89.924000000000007</v>
      </c>
      <c r="C5" s="59">
        <f>[1]LME_utt_mean_f0_b0!C4</f>
        <v>1.0609999999999999</v>
      </c>
      <c r="D5" s="59">
        <f>[1]LME_utt_mean_f0_b0!D4</f>
        <v>87.843999999999994</v>
      </c>
      <c r="E5" s="59">
        <f>[1]LME_utt_mean_f0_b0!E4</f>
        <v>92.004000000000005</v>
      </c>
      <c r="F5" s="59">
        <f>[1]LME_utt_mean_f0_b0!F4</f>
        <v>84.733000000000004</v>
      </c>
      <c r="G5" s="59">
        <f>[1]LME_utt_mean_f0_b0!G4</f>
        <v>11.24</v>
      </c>
      <c r="H5" s="71">
        <f>[1]LME_utt_mean_f0_b0!I4</f>
        <v>0</v>
      </c>
      <c r="J5" s="75" t="str">
        <f>Intercepts!A5</f>
        <v>MYN</v>
      </c>
      <c r="K5" s="79">
        <f>Intercepts!B5-Intercepts!D5</f>
        <v>2.0800000000000125</v>
      </c>
    </row>
    <row r="6" spans="1:11" s="33" customFormat="1" ht="12.6" thickBot="1" x14ac:dyDescent="0.3">
      <c r="A6" s="41" t="str">
        <f>RIGHT([1]LME_utt_mean_f0_b0!A5,3)</f>
        <v>MDQ</v>
      </c>
      <c r="B6" s="60">
        <f>[1]LME_utt_mean_f0_b0!B5</f>
        <v>91.45</v>
      </c>
      <c r="C6" s="61">
        <f>[1]LME_utt_mean_f0_b0!C5</f>
        <v>1.31</v>
      </c>
      <c r="D6" s="61">
        <f>[1]LME_utt_mean_f0_b0!D5</f>
        <v>88.882999999999996</v>
      </c>
      <c r="E6" s="61">
        <f>[1]LME_utt_mean_f0_b0!E5</f>
        <v>94.016999999999996</v>
      </c>
      <c r="F6" s="61">
        <f>[1]LME_utt_mean_f0_b0!F5</f>
        <v>69.820999999999998</v>
      </c>
      <c r="G6" s="61">
        <f>[1]LME_utt_mean_f0_b0!G5</f>
        <v>12.5</v>
      </c>
      <c r="H6" s="72">
        <f>[1]LME_utt_mean_f0_b0!I5</f>
        <v>0</v>
      </c>
      <c r="J6" s="80" t="str">
        <f>Intercepts!A6</f>
        <v>MDQ</v>
      </c>
      <c r="K6" s="81">
        <f>Intercepts!B6-Intercepts!D6</f>
        <v>2.5670000000000073</v>
      </c>
    </row>
    <row r="7" spans="1:11" s="33" customFormat="1" x14ac:dyDescent="0.25">
      <c r="A7" s="34"/>
      <c r="B7" s="46"/>
      <c r="C7" s="47"/>
      <c r="D7" s="47"/>
      <c r="E7" s="47"/>
      <c r="F7" s="47"/>
      <c r="G7" s="47"/>
      <c r="H7" s="48"/>
      <c r="J7" s="82"/>
      <c r="K7" s="82"/>
    </row>
    <row r="8" spans="1:11" s="37" customFormat="1" ht="12.6" thickBot="1" x14ac:dyDescent="0.35">
      <c r="A8" s="36" t="s">
        <v>13</v>
      </c>
      <c r="B8" s="49"/>
      <c r="C8" s="50"/>
      <c r="D8" s="50"/>
      <c r="E8" s="50"/>
      <c r="F8" s="50"/>
      <c r="G8" s="50"/>
      <c r="H8" s="51"/>
      <c r="J8" s="73" t="s">
        <v>22</v>
      </c>
      <c r="K8" s="73"/>
    </row>
    <row r="9" spans="1:11" s="33" customFormat="1" ht="23.4" thickBot="1" x14ac:dyDescent="0.3">
      <c r="A9" s="43" t="s">
        <v>0</v>
      </c>
      <c r="B9" s="53" t="str">
        <f>B2</f>
        <v>est.   (β0)</v>
      </c>
      <c r="C9" s="62" t="s">
        <v>6</v>
      </c>
      <c r="D9" s="62" t="s">
        <v>8</v>
      </c>
      <c r="E9" s="62" t="s">
        <v>9</v>
      </c>
      <c r="F9" s="69" t="str">
        <f>F2</f>
        <v>t value</v>
      </c>
      <c r="G9" s="69" t="str">
        <f>G2</f>
        <v>df</v>
      </c>
      <c r="H9" s="55" t="str">
        <f>H2</f>
        <v>p. (adjusted)</v>
      </c>
      <c r="J9" s="38" t="s">
        <v>0</v>
      </c>
      <c r="K9" s="74" t="s">
        <v>11</v>
      </c>
    </row>
    <row r="10" spans="1:11" s="33" customFormat="1" x14ac:dyDescent="0.25">
      <c r="A10" s="42" t="str">
        <f t="shared" ref="A10:A13" si="0">A3</f>
        <v>MDC</v>
      </c>
      <c r="B10" s="63">
        <f>[4]LME_utt_slope_b0!B2</f>
        <v>-1.2090000000000001</v>
      </c>
      <c r="C10" s="64">
        <f>[4]LME_utt_slope_b0!C2</f>
        <v>0.78500000000000003</v>
      </c>
      <c r="D10" s="64">
        <f>[4]LME_utt_slope_b0!D2</f>
        <v>-2.7469999999999999</v>
      </c>
      <c r="E10" s="64">
        <f>[4]LME_utt_slope_b0!E2</f>
        <v>0.33</v>
      </c>
      <c r="F10" s="64">
        <f>[4]LME_utt_slope_b0!F2</f>
        <v>-1.54</v>
      </c>
      <c r="G10" s="64">
        <f>[4]LME_utt_slope_b0!G2</f>
        <v>9.9</v>
      </c>
      <c r="H10" s="65">
        <f>[4]LME_utt_slope_b0!I2</f>
        <v>0.99990000000000001</v>
      </c>
      <c r="J10" s="75" t="str">
        <f>Intercepts!A3</f>
        <v>MDC</v>
      </c>
      <c r="K10" s="79">
        <f>Intercepts!B10-Intercepts!D10</f>
        <v>1.5379999999999998</v>
      </c>
    </row>
    <row r="11" spans="1:11" s="33" customFormat="1" x14ac:dyDescent="0.25">
      <c r="A11" s="40" t="str">
        <f t="shared" si="0"/>
        <v>MWH</v>
      </c>
      <c r="B11" s="58">
        <f>[4]LME_utt_slope_b0!B3</f>
        <v>-3.629</v>
      </c>
      <c r="C11" s="59">
        <f>[4]LME_utt_slope_b0!C3</f>
        <v>1.0760000000000001</v>
      </c>
      <c r="D11" s="59">
        <f>[4]LME_utt_slope_b0!D3</f>
        <v>-5.7380000000000004</v>
      </c>
      <c r="E11" s="59">
        <f>[4]LME_utt_slope_b0!E3</f>
        <v>-1.52</v>
      </c>
      <c r="F11" s="59">
        <f>[4]LME_utt_slope_b0!F3</f>
        <v>-3.3730000000000002</v>
      </c>
      <c r="G11" s="59">
        <f>[4]LME_utt_slope_b0!G3</f>
        <v>7.79</v>
      </c>
      <c r="H11" s="66">
        <f>[4]LME_utt_slope_b0!I3</f>
        <v>0.1217</v>
      </c>
      <c r="J11" s="77" t="str">
        <f>Intercepts!A4</f>
        <v>MWH</v>
      </c>
      <c r="K11" s="78">
        <f>Intercepts!B11-Intercepts!D11</f>
        <v>2.1090000000000004</v>
      </c>
    </row>
    <row r="12" spans="1:11" s="33" customFormat="1" x14ac:dyDescent="0.25">
      <c r="A12" s="39" t="str">
        <f t="shared" si="0"/>
        <v>MYN</v>
      </c>
      <c r="B12" s="58">
        <f>[4]LME_utt_slope_b0!B4</f>
        <v>2.4369999999999998</v>
      </c>
      <c r="C12" s="59">
        <f>[4]LME_utt_slope_b0!C4</f>
        <v>0.56899999999999995</v>
      </c>
      <c r="D12" s="59">
        <f>[4]LME_utt_slope_b0!D4</f>
        <v>1.321</v>
      </c>
      <c r="E12" s="59">
        <f>[4]LME_utt_slope_b0!E4</f>
        <v>3.552</v>
      </c>
      <c r="F12" s="59">
        <f>[4]LME_utt_slope_b0!F4</f>
        <v>4.282</v>
      </c>
      <c r="G12" s="59">
        <f>[4]LME_utt_slope_b0!G4</f>
        <v>6.08</v>
      </c>
      <c r="H12" s="66">
        <f>[4]LME_utt_slope_b0!I4</f>
        <v>6.0499999999999998E-2</v>
      </c>
      <c r="J12" s="75" t="str">
        <f>Intercepts!A5</f>
        <v>MYN</v>
      </c>
      <c r="K12" s="79">
        <f>Intercepts!B12-Intercepts!D12</f>
        <v>1.1159999999999999</v>
      </c>
    </row>
    <row r="13" spans="1:11" s="33" customFormat="1" ht="12.6" thickBot="1" x14ac:dyDescent="0.3">
      <c r="A13" s="41" t="str">
        <f t="shared" si="0"/>
        <v>MDQ</v>
      </c>
      <c r="B13" s="60">
        <f>[4]LME_utt_slope_b0!B5</f>
        <v>5.3959999999999999</v>
      </c>
      <c r="C13" s="61">
        <f>[4]LME_utt_slope_b0!C5</f>
        <v>1.016</v>
      </c>
      <c r="D13" s="61">
        <f>[4]LME_utt_slope_b0!D5</f>
        <v>3.4049999999999998</v>
      </c>
      <c r="E13" s="61">
        <f>[4]LME_utt_slope_b0!E5</f>
        <v>7.3869999999999996</v>
      </c>
      <c r="F13" s="61">
        <f>[4]LME_utt_slope_b0!F5</f>
        <v>5.3129999999999997</v>
      </c>
      <c r="G13" s="61">
        <f>[4]LME_utt_slope_b0!G5</f>
        <v>11.1</v>
      </c>
      <c r="H13" s="67">
        <f>[4]LME_utt_slope_b0!I5</f>
        <v>2.8999999999999998E-3</v>
      </c>
      <c r="J13" s="80" t="str">
        <f>Intercepts!A6</f>
        <v>MDQ</v>
      </c>
      <c r="K13" s="81">
        <f>Intercepts!B13-Intercepts!D13</f>
        <v>1.9910000000000001</v>
      </c>
    </row>
    <row r="14" spans="1:11" x14ac:dyDescent="0.25">
      <c r="D14" s="52"/>
    </row>
    <row r="15" spans="1:11" x14ac:dyDescent="0.25">
      <c r="D15" s="52"/>
    </row>
    <row r="16" spans="1:11" x14ac:dyDescent="0.25">
      <c r="D16" s="52"/>
    </row>
    <row r="17" spans="4:8" x14ac:dyDescent="0.25">
      <c r="D17" s="52"/>
    </row>
    <row r="18" spans="4:8" x14ac:dyDescent="0.25">
      <c r="D18" s="47"/>
      <c r="E18" s="47"/>
      <c r="F18" s="47"/>
      <c r="G18" s="47"/>
      <c r="H18" s="47"/>
    </row>
    <row r="19" spans="4:8" x14ac:dyDescent="0.25">
      <c r="D19" s="47"/>
      <c r="E19" s="47"/>
      <c r="F19" s="47"/>
      <c r="G19" s="47"/>
      <c r="H19" s="47"/>
    </row>
  </sheetData>
  <mergeCells count="2">
    <mergeCell ref="J1:K1"/>
    <mergeCell ref="J8:K8"/>
  </mergeCells>
  <conditionalFormatting sqref="H3:H6">
    <cfRule type="cellIs" dxfId="46" priority="6" operator="lessThan">
      <formula>0.05</formula>
    </cfRule>
  </conditionalFormatting>
  <conditionalFormatting sqref="H10:H13">
    <cfRule type="cellIs" dxfId="45" priority="5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D90-AA35-40B6-AE85-4916BD6136E9}">
  <sheetPr>
    <pageSetUpPr fitToPage="1"/>
  </sheetPr>
  <dimension ref="A1:Q13"/>
  <sheetViews>
    <sheetView view="pageBreakPreview" zoomScaleNormal="145" zoomScaleSheetLayoutView="100" workbookViewId="0">
      <selection activeCell="H17" sqref="H17"/>
    </sheetView>
  </sheetViews>
  <sheetFormatPr defaultColWidth="13.88671875" defaultRowHeight="13.2" x14ac:dyDescent="0.25"/>
  <cols>
    <col min="1" max="1" width="11.21875" style="1" bestFit="1" customWidth="1"/>
    <col min="2" max="2" width="10" style="20" bestFit="1" customWidth="1"/>
    <col min="3" max="9" width="6.33203125" style="20" customWidth="1"/>
    <col min="10" max="10" width="9.44140625" style="23" customWidth="1"/>
    <col min="11" max="16" width="6.33203125" style="20" customWidth="1"/>
    <col min="17" max="17" width="9.44140625" style="23" customWidth="1"/>
    <col min="18" max="19" width="6.33203125" style="20" customWidth="1"/>
    <col min="20" max="16384" width="13.88671875" style="20"/>
  </cols>
  <sheetData>
    <row r="1" spans="1:9" ht="24.6" thickBot="1" x14ac:dyDescent="0.3">
      <c r="A1" s="30" t="s">
        <v>25</v>
      </c>
      <c r="B1" s="4" t="s">
        <v>23</v>
      </c>
      <c r="C1" s="4" t="s">
        <v>5</v>
      </c>
      <c r="D1" s="5" t="s">
        <v>2</v>
      </c>
      <c r="E1" s="6" t="s">
        <v>10</v>
      </c>
      <c r="F1" s="6" t="s">
        <v>9</v>
      </c>
      <c r="G1" s="5" t="s">
        <v>7</v>
      </c>
      <c r="H1" s="6" t="s">
        <v>12</v>
      </c>
      <c r="I1" s="8" t="s">
        <v>1</v>
      </c>
    </row>
    <row r="2" spans="1:9" x14ac:dyDescent="0.25">
      <c r="A2" s="17" t="s">
        <v>15</v>
      </c>
      <c r="B2" s="21" t="str">
        <f>Intercepts!A1</f>
        <v>mean F0</v>
      </c>
      <c r="C2" s="9">
        <f>[2]LME_utt_mean_f0_b1!$C$2</f>
        <v>0.47099999999999997</v>
      </c>
      <c r="D2" s="10">
        <f>[2]LME_utt_mean_f0_b1!$D$2</f>
        <v>0.311</v>
      </c>
      <c r="E2" s="11">
        <f>[2]LME_utt_mean_f0_b1!E2</f>
        <v>-0.13700000000000001</v>
      </c>
      <c r="F2" s="11">
        <f>[2]LME_utt_mean_f0_b1!F2</f>
        <v>1.08</v>
      </c>
      <c r="G2" s="10">
        <f>[2]LME_utt_mean_f0_b1!$G$2</f>
        <v>1.518</v>
      </c>
      <c r="H2" s="10">
        <f>[2]LME_utt_mean_f0_b1!$H$2</f>
        <v>10.07</v>
      </c>
      <c r="I2" s="12">
        <f>[2]LME_utt_mean_f0_b1!$I$2</f>
        <v>0.1598</v>
      </c>
    </row>
    <row r="3" spans="1:9" ht="13.8" thickBot="1" x14ac:dyDescent="0.3">
      <c r="A3" s="18"/>
      <c r="B3" s="22" t="str">
        <f>Intercepts!A8</f>
        <v>Mean Slope</v>
      </c>
      <c r="C3" s="13">
        <f>[5]LME_utt_slope_b1!$C$2</f>
        <v>-2.42</v>
      </c>
      <c r="D3" s="14">
        <f>[5]LME_utt_slope_b1!$D$2</f>
        <v>1.2230000000000001</v>
      </c>
      <c r="E3" s="15">
        <f>[5]LME_utt_slope_b1!E2</f>
        <v>-4.8170000000000002</v>
      </c>
      <c r="F3" s="15">
        <f>[5]LME_utt_slope_b1!F2</f>
        <v>-2.4E-2</v>
      </c>
      <c r="G3" s="14">
        <f>[5]LME_utt_slope_b1!$G$2</f>
        <v>-1.9790000000000001</v>
      </c>
      <c r="H3" s="14">
        <f>[5]LME_utt_slope_b1!$H$2</f>
        <v>10</v>
      </c>
      <c r="I3" s="16">
        <f>[5]LME_utt_slope_b1!$I$2</f>
        <v>7.5899999999999995E-2</v>
      </c>
    </row>
    <row r="4" spans="1:9" x14ac:dyDescent="0.25">
      <c r="A4" s="19" t="s">
        <v>16</v>
      </c>
      <c r="B4" s="21" t="str">
        <f>Intercepts!A1</f>
        <v>mean F0</v>
      </c>
      <c r="C4" s="9">
        <f>[2]LME_utt_mean_f0_b1!$C$3</f>
        <v>0.76100000000000001</v>
      </c>
      <c r="D4" s="10">
        <f>[2]LME_utt_mean_f0_b1!$D$3</f>
        <v>0.249</v>
      </c>
      <c r="E4" s="11">
        <f>[2]LME_utt_mean_f0_b1!E3</f>
        <v>0.27300000000000002</v>
      </c>
      <c r="F4" s="11">
        <f>[2]LME_utt_mean_f0_b1!F3</f>
        <v>1.2490000000000001</v>
      </c>
      <c r="G4" s="10">
        <f>[2]LME_utt_mean_f0_b1!$G$3</f>
        <v>3.0590000000000002</v>
      </c>
      <c r="H4" s="10">
        <f>[2]LME_utt_mean_f0_b1!$H$3</f>
        <v>10.07</v>
      </c>
      <c r="I4" s="12">
        <f>[2]LME_utt_mean_f0_b1!$I$3</f>
        <v>1.2E-2</v>
      </c>
    </row>
    <row r="5" spans="1:9" ht="13.8" thickBot="1" x14ac:dyDescent="0.3">
      <c r="A5" s="18"/>
      <c r="B5" s="22" t="str">
        <f>Intercepts!A8</f>
        <v>Mean Slope</v>
      </c>
      <c r="C5" s="13">
        <f>[5]LME_utt_slope_b1!$C$3</f>
        <v>3.6459999999999999</v>
      </c>
      <c r="D5" s="14">
        <f>[5]LME_utt_slope_b1!$D$3</f>
        <v>0.88700000000000001</v>
      </c>
      <c r="E5" s="15">
        <f>[5]LME_utt_slope_b1!E3</f>
        <v>1.907</v>
      </c>
      <c r="F5" s="15">
        <f>[5]LME_utt_slope_b1!F3</f>
        <v>5.3849999999999998</v>
      </c>
      <c r="G5" s="14">
        <f>[5]LME_utt_slope_b1!$G$3</f>
        <v>4.109</v>
      </c>
      <c r="H5" s="14">
        <f>[5]LME_utt_slope_b1!$H$3</f>
        <v>9.99</v>
      </c>
      <c r="I5" s="16">
        <f>[5]LME_utt_slope_b1!$I$3</f>
        <v>2.0999999999999999E-3</v>
      </c>
    </row>
    <row r="6" spans="1:9" x14ac:dyDescent="0.25">
      <c r="A6" s="17" t="s">
        <v>17</v>
      </c>
      <c r="B6" s="21" t="str">
        <f>Intercepts!A1</f>
        <v>mean F0</v>
      </c>
      <c r="C6" s="9">
        <f>[2]LME_utt_mean_f0_b1!$C$4</f>
        <v>2.2869999999999999</v>
      </c>
      <c r="D6" s="10">
        <f>[2]LME_utt_mean_f0_b1!$D$4</f>
        <v>0.439</v>
      </c>
      <c r="E6" s="11">
        <f>[2]LME_utt_mean_f0_b1!E4</f>
        <v>1.4279999999999999</v>
      </c>
      <c r="F6" s="11">
        <f>[2]LME_utt_mean_f0_b1!F4</f>
        <v>3.1469999999999998</v>
      </c>
      <c r="G6" s="10">
        <f>[2]LME_utt_mean_f0_b1!$G$4</f>
        <v>5.2149999999999999</v>
      </c>
      <c r="H6" s="10">
        <f>[2]LME_utt_mean_f0_b1!$H$4</f>
        <v>10.06</v>
      </c>
      <c r="I6" s="29">
        <f>[2]LME_utt_mean_f0_b1!$I$4</f>
        <v>3.8467999999999998E-4</v>
      </c>
    </row>
    <row r="7" spans="1:9" ht="13.8" thickBot="1" x14ac:dyDescent="0.3">
      <c r="A7" s="18"/>
      <c r="B7" s="22" t="str">
        <f>Intercepts!A8</f>
        <v>Mean Slope</v>
      </c>
      <c r="C7" s="13">
        <f>[5]LME_utt_slope_b1!$C$4</f>
        <v>6.6050000000000004</v>
      </c>
      <c r="D7" s="14">
        <f>[5]LME_utt_slope_b1!$D$4</f>
        <v>1.177</v>
      </c>
      <c r="E7" s="15">
        <f>[5]LME_utt_slope_b1!E4</f>
        <v>4.298</v>
      </c>
      <c r="F7" s="15">
        <f>[5]LME_utt_slope_b1!F4</f>
        <v>8.9120000000000008</v>
      </c>
      <c r="G7" s="14">
        <f>[5]LME_utt_slope_b1!$G$4</f>
        <v>5.6109999999999998</v>
      </c>
      <c r="H7" s="14">
        <f>[5]LME_utt_slope_b1!$H$4</f>
        <v>10.09</v>
      </c>
      <c r="I7" s="28">
        <f>[5]LME_utt_slope_b1!$I$4</f>
        <v>2.1715999999999999E-4</v>
      </c>
    </row>
    <row r="8" spans="1:9" x14ac:dyDescent="0.25">
      <c r="A8" s="17" t="s">
        <v>18</v>
      </c>
      <c r="B8" s="21" t="str">
        <f>Intercepts!A1</f>
        <v>mean F0</v>
      </c>
      <c r="C8" s="9">
        <f>[2]LME_utt_mean_f0_b1!C5</f>
        <v>0.28999999999999998</v>
      </c>
      <c r="D8" s="10">
        <f>[2]LME_utt_mean_f0_b1!D5</f>
        <v>0.253</v>
      </c>
      <c r="E8" s="11">
        <f>[2]LME_utt_mean_f0_b1!E5</f>
        <v>-0.20699999999999999</v>
      </c>
      <c r="F8" s="11">
        <f>[2]LME_utt_mean_f0_b1!F5</f>
        <v>0.78600000000000003</v>
      </c>
      <c r="G8" s="10">
        <f>[2]LME_utt_mean_f0_b1!G5</f>
        <v>1.1439999999999999</v>
      </c>
      <c r="H8" s="10">
        <f>[2]LME_utt_mean_f0_b1!H5</f>
        <v>9.98</v>
      </c>
      <c r="I8" s="29">
        <f>[2]LME_utt_mean_f0_b1!$I$4</f>
        <v>3.8467999999999998E-4</v>
      </c>
    </row>
    <row r="9" spans="1:9" ht="13.8" thickBot="1" x14ac:dyDescent="0.3">
      <c r="A9" s="18"/>
      <c r="B9" s="22" t="str">
        <f>Intercepts!A8</f>
        <v>Mean Slope</v>
      </c>
      <c r="C9" s="13">
        <f>[5]LME_utt_slope_b1!$C$5</f>
        <v>6.0659999999999998</v>
      </c>
      <c r="D9" s="14">
        <f>[5]LME_utt_slope_b1!$D$5</f>
        <v>1.4650000000000001</v>
      </c>
      <c r="E9" s="15">
        <f>[5]LME_utt_slope_b1!E5</f>
        <v>3.1949999999999998</v>
      </c>
      <c r="F9" s="15">
        <f>[5]LME_utt_slope_b1!F5</f>
        <v>8.9369999999999994</v>
      </c>
      <c r="G9" s="14">
        <f>[5]LME_utt_slope_b1!$G$5</f>
        <v>4.141</v>
      </c>
      <c r="H9" s="14">
        <f>[5]LME_utt_slope_b1!$H$5</f>
        <v>10</v>
      </c>
      <c r="I9" s="16">
        <f>[5]LME_utt_slope_b1!$I$5</f>
        <v>2E-3</v>
      </c>
    </row>
    <row r="10" spans="1:9" x14ac:dyDescent="0.25">
      <c r="A10" s="17" t="s">
        <v>19</v>
      </c>
      <c r="B10" s="21" t="str">
        <f>Intercepts!A1</f>
        <v>mean F0</v>
      </c>
      <c r="C10" s="9">
        <f>[2]LME_utt_mean_f0_b1!$C$6</f>
        <v>1.8160000000000001</v>
      </c>
      <c r="D10" s="10">
        <f>[2]LME_utt_mean_f0_b1!$D$6</f>
        <v>0.63100000000000001</v>
      </c>
      <c r="E10" s="11">
        <f>[2]LME_utt_mean_f0_b1!E6</f>
        <v>0.57799999999999996</v>
      </c>
      <c r="F10" s="11">
        <f>[2]LME_utt_mean_f0_b1!F6</f>
        <v>3.0529999999999999</v>
      </c>
      <c r="G10" s="10">
        <f>[2]LME_utt_mean_f0_b1!$G$6</f>
        <v>2.875</v>
      </c>
      <c r="H10" s="10">
        <f>[2]LME_utt_mean_f0_b1!$H$6</f>
        <v>10.039999999999999</v>
      </c>
      <c r="I10" s="12">
        <f>[2]LME_utt_mean_f0_b1!$I$6</f>
        <v>1.6500000000000001E-2</v>
      </c>
    </row>
    <row r="11" spans="1:9" ht="13.8" thickBot="1" x14ac:dyDescent="0.3">
      <c r="A11" s="18"/>
      <c r="B11" s="22" t="str">
        <f>Intercepts!A8</f>
        <v>Mean Slope</v>
      </c>
      <c r="C11" s="13">
        <f>[5]LME_utt_slope_b1!$C$6</f>
        <v>9.0250000000000004</v>
      </c>
      <c r="D11" s="14">
        <f>[5]LME_utt_slope_b1!$D$6</f>
        <v>1.7030000000000001</v>
      </c>
      <c r="E11" s="15">
        <f>[5]LME_utt_slope_b1!E6</f>
        <v>5.6870000000000003</v>
      </c>
      <c r="F11" s="15">
        <f>[5]LME_utt_slope_b1!F6</f>
        <v>12.363</v>
      </c>
      <c r="G11" s="14">
        <f>[5]LME_utt_slope_b1!$G$6</f>
        <v>5.3</v>
      </c>
      <c r="H11" s="14">
        <f>[5]LME_utt_slope_b1!$H$6</f>
        <v>10.029999999999999</v>
      </c>
      <c r="I11" s="28">
        <f>[5]LME_utt_slope_b1!$I$6</f>
        <v>3.4445999999999999E-4</v>
      </c>
    </row>
    <row r="12" spans="1:9" x14ac:dyDescent="0.25">
      <c r="A12" s="17" t="s">
        <v>20</v>
      </c>
      <c r="B12" s="21" t="str">
        <f>Intercepts!A1</f>
        <v>mean F0</v>
      </c>
      <c r="C12" s="9">
        <f>[2]LME_utt_mean_f0_b1!$C$7</f>
        <v>1.526</v>
      </c>
      <c r="D12" s="10">
        <f>[2]LME_utt_mean_f0_b1!$D$7</f>
        <v>0.59</v>
      </c>
      <c r="E12" s="11">
        <f>[2]LME_utt_mean_f0_b1!$E$7</f>
        <v>0.36899999999999999</v>
      </c>
      <c r="F12" s="11">
        <f>[2]LME_utt_mean_f0_b1!$F$7</f>
        <v>2.6829999999999998</v>
      </c>
      <c r="G12" s="10">
        <f>[2]LME_utt_mean_f0_b1!$G$7</f>
        <v>2.5840000000000001</v>
      </c>
      <c r="H12" s="10">
        <f>[2]LME_utt_mean_f0_b1!$H$7</f>
        <v>10.06</v>
      </c>
      <c r="I12" s="12">
        <f>[2]LME_utt_mean_f0_b1!$I$7</f>
        <v>2.7099999999999999E-2</v>
      </c>
    </row>
    <row r="13" spans="1:9" ht="13.8" thickBot="1" x14ac:dyDescent="0.3">
      <c r="A13" s="18"/>
      <c r="B13" s="22" t="str">
        <f>Intercepts!A8</f>
        <v>Mean Slope</v>
      </c>
      <c r="C13" s="13">
        <f>[5]LME_utt_slope_b1!$C$7</f>
        <v>2.9590000000000001</v>
      </c>
      <c r="D13" s="14">
        <f>[5]LME_utt_slope_b1!$D$7</f>
        <v>0.76500000000000001</v>
      </c>
      <c r="E13" s="15">
        <f>[5]LME_utt_slope_b1!$E$7</f>
        <v>1.4590000000000001</v>
      </c>
      <c r="F13" s="15">
        <f>[5]LME_utt_slope_b1!$F$7</f>
        <v>4.4589999999999996</v>
      </c>
      <c r="G13" s="14">
        <f>[5]LME_utt_slope_b1!$G$7</f>
        <v>3.867</v>
      </c>
      <c r="H13" s="14">
        <f>[5]LME_utt_slope_b1!$H$7</f>
        <v>10</v>
      </c>
      <c r="I13" s="16">
        <f>[5]LME_utt_slope_b1!$I$7</f>
        <v>3.0999999999999999E-3</v>
      </c>
    </row>
  </sheetData>
  <mergeCells count="6">
    <mergeCell ref="A12:A13"/>
    <mergeCell ref="A2:A3"/>
    <mergeCell ref="A4:A5"/>
    <mergeCell ref="A6:A7"/>
    <mergeCell ref="A8:A9"/>
    <mergeCell ref="A10:A11"/>
  </mergeCells>
  <conditionalFormatting sqref="I1:I3">
    <cfRule type="cellIs" dxfId="21" priority="17" operator="lessThan">
      <formula>0.001</formula>
    </cfRule>
    <cfRule type="cellIs" dxfId="20" priority="18" operator="lessThan">
      <formula>0.05</formula>
    </cfRule>
    <cfRule type="containsText" dxfId="19" priority="19" operator="containsText" text="&lt;0.001">
      <formula>NOT(ISERROR(SEARCH("&lt;0.001",I1)))</formula>
    </cfRule>
  </conditionalFormatting>
  <conditionalFormatting sqref="I4:I5">
    <cfRule type="cellIs" dxfId="14" priority="13" operator="lessThan">
      <formula>0.001</formula>
    </cfRule>
    <cfRule type="cellIs" dxfId="13" priority="14" operator="lessThan">
      <formula>0.05</formula>
    </cfRule>
    <cfRule type="containsText" dxfId="12" priority="15" operator="containsText" text="&lt;0.001">
      <formula>NOT(ISERROR(SEARCH("&lt;0.001",I4)))</formula>
    </cfRule>
  </conditionalFormatting>
  <conditionalFormatting sqref="I6:I7">
    <cfRule type="cellIs" dxfId="11" priority="10" operator="lessThan">
      <formula>0.001</formula>
    </cfRule>
    <cfRule type="cellIs" dxfId="10" priority="11" operator="lessThan">
      <formula>0.05</formula>
    </cfRule>
    <cfRule type="containsText" dxfId="9" priority="12" operator="containsText" text="&lt;0.001">
      <formula>NOT(ISERROR(SEARCH("&lt;0.001",I6)))</formula>
    </cfRule>
  </conditionalFormatting>
  <conditionalFormatting sqref="I8:I9">
    <cfRule type="cellIs" dxfId="8" priority="7" operator="lessThan">
      <formula>0.001</formula>
    </cfRule>
    <cfRule type="cellIs" dxfId="7" priority="8" operator="lessThan">
      <formula>0.05</formula>
    </cfRule>
    <cfRule type="containsText" dxfId="6" priority="9" operator="containsText" text="&lt;0.001">
      <formula>NOT(ISERROR(SEARCH("&lt;0.001",I8)))</formula>
    </cfRule>
  </conditionalFormatting>
  <conditionalFormatting sqref="I10:I11">
    <cfRule type="cellIs" dxfId="5" priority="4" operator="lessThan">
      <formula>0.001</formula>
    </cfRule>
    <cfRule type="cellIs" dxfId="4" priority="5" operator="lessThan">
      <formula>0.05</formula>
    </cfRule>
    <cfRule type="containsText" dxfId="3" priority="6" operator="containsText" text="&lt;0.001">
      <formula>NOT(ISERROR(SEARCH("&lt;0.001",I10)))</formula>
    </cfRule>
  </conditionalFormatting>
  <conditionalFormatting sqref="I12:I13">
    <cfRule type="cellIs" dxfId="2" priority="1" operator="lessThan">
      <formula>0.001</formula>
    </cfRule>
    <cfRule type="cellIs" dxfId="1" priority="2" operator="lessThan">
      <formula>0.05</formula>
    </cfRule>
    <cfRule type="containsText" dxfId="0" priority="3" operator="containsText" text="&lt;0.001">
      <formula>NOT(ISERROR(SEARCH("&lt;0.001",I12)))</formula>
    </cfRule>
  </conditionalFormatting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0460-A07E-4D4E-B17B-36A19CDBC6AD}">
  <dimension ref="A1:C3"/>
  <sheetViews>
    <sheetView view="pageBreakPreview" zoomScaleNormal="100" zoomScaleSheetLayoutView="100" workbookViewId="0">
      <selection activeCell="C10" sqref="C10"/>
    </sheetView>
  </sheetViews>
  <sheetFormatPr defaultRowHeight="14.4" x14ac:dyDescent="0.3"/>
  <sheetData>
    <row r="1" spans="1:3" ht="24.6" thickBot="1" x14ac:dyDescent="0.35">
      <c r="A1" s="30" t="s">
        <v>24</v>
      </c>
      <c r="B1" s="2" t="s">
        <v>3</v>
      </c>
      <c r="C1" s="3" t="s">
        <v>4</v>
      </c>
    </row>
    <row r="2" spans="1:3" x14ac:dyDescent="0.3">
      <c r="A2" s="24" t="str">
        <f>'Pairwise Comparisons'!B2</f>
        <v>mean F0</v>
      </c>
      <c r="B2" s="9">
        <f>[3]LME_utt_mean_f0_r2!$B$3</f>
        <v>0.53025478832227002</v>
      </c>
      <c r="C2" s="26">
        <f>[3]LME_utt_mean_f0_r2!$B$2</f>
        <v>0.942615107372338</v>
      </c>
    </row>
    <row r="3" spans="1:3" ht="15" thickBot="1" x14ac:dyDescent="0.35">
      <c r="A3" s="25" t="str">
        <f>'Pairwise Comparisons'!B3</f>
        <v>Mean Slope</v>
      </c>
      <c r="B3" s="13">
        <f>[6]LME_utt_slope_r2!$B$3</f>
        <v>0.51959290997083996</v>
      </c>
      <c r="C3" s="27">
        <f>[6]LME_utt_slope_r2!$B$2</f>
        <v>0.85336305453770001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Graphs</vt:lpstr>
      <vt:lpstr>Intercepts</vt:lpstr>
      <vt:lpstr>Pairwise Comparisons</vt:lpstr>
      <vt:lpstr>Model Effect Size</vt:lpstr>
      <vt:lpstr>Intercepts!Print_Area</vt:lpstr>
      <vt:lpstr>'Pairwise Comparisons'!Print_Area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cp:lastPrinted>2022-06-06T20:07:22Z</cp:lastPrinted>
  <dcterms:created xsi:type="dcterms:W3CDTF">2019-03-15T01:18:43Z</dcterms:created>
  <dcterms:modified xsi:type="dcterms:W3CDTF">2022-06-24T16:21:32Z</dcterms:modified>
</cp:coreProperties>
</file>