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308B9EED-6CD1-4C44-9F5B-FEA13E193ACD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B0" sheetId="1" r:id="rId1"/>
    <sheet name="B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J2" i="1"/>
  <c r="I2" i="1"/>
  <c r="H2" i="1"/>
  <c r="G2" i="1"/>
  <c r="F2" i="1"/>
  <c r="E2" i="1"/>
  <c r="D2" i="1"/>
  <c r="C2" i="1"/>
  <c r="B2" i="1"/>
  <c r="A2" i="1"/>
  <c r="K2" i="11"/>
  <c r="J2" i="11"/>
  <c r="I2" i="11"/>
  <c r="H2" i="11"/>
  <c r="G2" i="11"/>
  <c r="F2" i="11"/>
  <c r="E2" i="11"/>
  <c r="D2" i="11"/>
  <c r="C2" i="11"/>
  <c r="B2" i="11"/>
  <c r="A2" i="11"/>
  <c r="B3" i="1"/>
  <c r="K3" i="1" s="1"/>
  <c r="B4" i="1"/>
  <c r="B5" i="1"/>
  <c r="B6" i="1"/>
  <c r="N12" i="11"/>
  <c r="M12" i="11"/>
  <c r="N3" i="11"/>
  <c r="M3" i="11"/>
  <c r="J6" i="1"/>
  <c r="I6" i="1"/>
  <c r="H6" i="1"/>
  <c r="G6" i="1"/>
  <c r="F6" i="1"/>
  <c r="E6" i="1"/>
  <c r="D6" i="1"/>
  <c r="C6" i="1"/>
  <c r="A6" i="1"/>
  <c r="J5" i="1"/>
  <c r="I5" i="1"/>
  <c r="H5" i="1"/>
  <c r="G5" i="1"/>
  <c r="F5" i="1"/>
  <c r="E5" i="1"/>
  <c r="D5" i="1"/>
  <c r="C5" i="1"/>
  <c r="A5" i="1"/>
  <c r="J4" i="1"/>
  <c r="I4" i="1"/>
  <c r="H4" i="1"/>
  <c r="G4" i="1"/>
  <c r="F4" i="1"/>
  <c r="E4" i="1"/>
  <c r="D4" i="1"/>
  <c r="C4" i="1"/>
  <c r="A4" i="1"/>
  <c r="J3" i="1"/>
  <c r="I3" i="1"/>
  <c r="H3" i="1"/>
  <c r="G3" i="1"/>
  <c r="F3" i="1"/>
  <c r="E3" i="1"/>
  <c r="D3" i="1"/>
  <c r="C3" i="1"/>
  <c r="A3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B8" i="11"/>
  <c r="A8" i="11"/>
  <c r="B7" i="11"/>
  <c r="A7" i="11"/>
  <c r="B6" i="11"/>
  <c r="A6" i="11"/>
  <c r="B5" i="11"/>
  <c r="A5" i="11"/>
  <c r="B4" i="11"/>
  <c r="A4" i="11"/>
  <c r="B3" i="11"/>
  <c r="A3" i="11"/>
  <c r="K8" i="11"/>
  <c r="J8" i="11"/>
  <c r="I8" i="11"/>
  <c r="H8" i="11"/>
  <c r="G8" i="11"/>
  <c r="F8" i="11"/>
  <c r="E8" i="11"/>
  <c r="D8" i="11"/>
  <c r="C8" i="11"/>
  <c r="K7" i="11"/>
  <c r="J7" i="11"/>
  <c r="I7" i="11"/>
  <c r="H7" i="11"/>
  <c r="G7" i="11"/>
  <c r="F7" i="11"/>
  <c r="E7" i="11"/>
  <c r="D7" i="11"/>
  <c r="C7" i="11"/>
  <c r="K6" i="11"/>
  <c r="J6" i="11"/>
  <c r="I6" i="11"/>
  <c r="H6" i="11"/>
  <c r="G6" i="11"/>
  <c r="F6" i="11"/>
  <c r="E6" i="11"/>
  <c r="D6" i="11"/>
  <c r="C6" i="11"/>
  <c r="K5" i="11"/>
  <c r="J5" i="11"/>
  <c r="I5" i="11"/>
  <c r="H5" i="11"/>
  <c r="G5" i="11"/>
  <c r="F5" i="11"/>
  <c r="E5" i="11"/>
  <c r="D5" i="11"/>
  <c r="C5" i="11"/>
  <c r="K4" i="11"/>
  <c r="J4" i="11"/>
  <c r="I4" i="11"/>
  <c r="H4" i="11"/>
  <c r="G4" i="11"/>
  <c r="F4" i="11"/>
  <c r="E4" i="11"/>
  <c r="D4" i="11"/>
  <c r="C4" i="11"/>
  <c r="K3" i="11"/>
  <c r="J3" i="11"/>
  <c r="I3" i="11"/>
  <c r="H3" i="11"/>
  <c r="G3" i="11"/>
  <c r="F3" i="11"/>
  <c r="E3" i="11"/>
  <c r="D3" i="11"/>
  <c r="C3" i="11"/>
  <c r="A11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K15" i="11"/>
  <c r="J15" i="11"/>
  <c r="I15" i="11"/>
  <c r="H15" i="11"/>
  <c r="G15" i="11"/>
  <c r="F15" i="11"/>
  <c r="E15" i="11"/>
  <c r="D15" i="11"/>
  <c r="C15" i="11"/>
  <c r="B11" i="11"/>
  <c r="C11" i="11"/>
  <c r="D11" i="11"/>
  <c r="E11" i="11"/>
  <c r="F11" i="11"/>
  <c r="G11" i="11"/>
  <c r="H11" i="11"/>
  <c r="I11" i="11"/>
  <c r="J11" i="11"/>
  <c r="K11" i="11"/>
  <c r="C12" i="11"/>
  <c r="D12" i="11"/>
  <c r="E12" i="11"/>
  <c r="F12" i="11"/>
  <c r="G12" i="11"/>
  <c r="H12" i="11"/>
  <c r="I12" i="11"/>
  <c r="J12" i="11"/>
  <c r="K12" i="11"/>
  <c r="C13" i="11"/>
  <c r="D13" i="11"/>
  <c r="E13" i="11"/>
  <c r="F13" i="11"/>
  <c r="G13" i="11"/>
  <c r="H13" i="11"/>
  <c r="I13" i="11"/>
  <c r="J13" i="11"/>
  <c r="K13" i="11"/>
  <c r="C14" i="11"/>
  <c r="D14" i="11"/>
  <c r="E14" i="11"/>
  <c r="F14" i="11"/>
  <c r="G14" i="11"/>
  <c r="H14" i="11"/>
  <c r="I14" i="11"/>
  <c r="J14" i="11"/>
  <c r="K14" i="11"/>
  <c r="K6" i="1" l="1"/>
  <c r="K5" i="1"/>
  <c r="K4" i="1"/>
  <c r="K11" i="1"/>
  <c r="K13" i="1"/>
  <c r="K12" i="1"/>
  <c r="K10" i="1"/>
</calcChain>
</file>

<file path=xl/sharedStrings.xml><?xml version="1.0" encoding="utf-8"?>
<sst xmlns="http://schemas.openxmlformats.org/spreadsheetml/2006/main" count="15" uniqueCount="9">
  <si>
    <t>MDC</t>
  </si>
  <si>
    <t>MWH</t>
  </si>
  <si>
    <t>MYN</t>
  </si>
  <si>
    <t>MDQ</t>
  </si>
  <si>
    <t>Slope</t>
  </si>
  <si>
    <t>CI delta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</si>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</sst>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sz val="2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917600024414813E-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7" fillId="0" borderId="5" xfId="0" applyNumberFormat="1" applyFont="1" applyFill="1" applyBorder="1" applyAlignment="1">
      <alignment horizontal="right" vertical="center" wrapText="1"/>
    </xf>
    <xf numFmtId="165" fontId="7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4" fontId="9" fillId="0" borderId="5" xfId="0" applyNumberFormat="1" applyFont="1" applyFill="1" applyBorder="1" applyAlignment="1">
      <alignment horizontal="right" vertical="center" wrapText="1"/>
    </xf>
    <xf numFmtId="2" fontId="9" fillId="0" borderId="5" xfId="0" applyNumberFormat="1" applyFont="1" applyFill="1" applyBorder="1" applyAlignment="1">
      <alignment horizontal="right" vertical="center" wrapText="1"/>
    </xf>
    <xf numFmtId="166" fontId="9" fillId="0" borderId="5" xfId="0" applyNumberFormat="1" applyFont="1" applyFill="1" applyBorder="1" applyAlignment="1">
      <alignment horizontal="right" vertical="center" wrapText="1"/>
    </xf>
    <xf numFmtId="11" fontId="10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 wrapText="1"/>
    </xf>
    <xf numFmtId="2" fontId="9" fillId="0" borderId="2" xfId="0" applyNumberFormat="1" applyFont="1" applyFill="1" applyBorder="1" applyAlignment="1">
      <alignment horizontal="right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11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Fill="1" applyBorder="1" applyAlignment="1">
      <alignment horizontal="right" vertical="center" wrapText="1"/>
    </xf>
    <xf numFmtId="2" fontId="9" fillId="0" borderId="1" xfId="0" applyNumberFormat="1" applyFont="1" applyFill="1" applyBorder="1" applyAlignment="1">
      <alignment horizontal="right" vertical="center" wrapText="1"/>
    </xf>
    <xf numFmtId="166" fontId="9" fillId="0" borderId="3" xfId="0" applyNumberFormat="1" applyFont="1" applyFill="1" applyBorder="1" applyAlignment="1">
      <alignment horizontal="right" vertical="center" wrapText="1"/>
    </xf>
    <xf numFmtId="11" fontId="10" fillId="0" borderId="3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164" fontId="11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 vertical="center" wrapText="1"/>
    </xf>
    <xf numFmtId="164" fontId="11" fillId="0" borderId="0" xfId="0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8" fillId="0" borderId="0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8" fillId="0" borderId="0" xfId="0" applyFont="1"/>
    <xf numFmtId="166" fontId="10" fillId="0" borderId="5" xfId="0" applyNumberFormat="1" applyFont="1" applyFill="1" applyBorder="1" applyAlignment="1">
      <alignment horizontal="right" vertical="center" wrapText="1"/>
    </xf>
    <xf numFmtId="9" fontId="9" fillId="0" borderId="5" xfId="1" applyFont="1" applyFill="1" applyBorder="1" applyAlignment="1">
      <alignment horizontal="right" vertical="center" wrapText="1"/>
    </xf>
    <xf numFmtId="166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right" vertical="center" wrapText="1"/>
    </xf>
    <xf numFmtId="166" fontId="9" fillId="0" borderId="3" xfId="0" applyNumberFormat="1" applyFont="1" applyBorder="1" applyAlignment="1">
      <alignment horizontal="right" vertical="center" wrapText="1"/>
    </xf>
    <xf numFmtId="166" fontId="10" fillId="0" borderId="3" xfId="0" applyNumberFormat="1" applyFont="1" applyBorder="1" applyAlignment="1">
      <alignment horizontal="right" vertical="center" wrapText="1"/>
    </xf>
    <xf numFmtId="2" fontId="9" fillId="0" borderId="4" xfId="0" applyNumberFormat="1" applyFont="1" applyFill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11" fontId="10" fillId="0" borderId="3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78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7570B3"/>
      <color rgb="FFD95F02"/>
      <color rgb="FF1B9E77"/>
      <color rgb="FFE7298A"/>
      <color rgb="FFF2F2F2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marker>
            <c:symbol val="triangle"/>
            <c:size val="5"/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3-490F-959E-F40B09AADCDD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3-490F-959E-F40B09AADCDD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3-490F-959E-F40B09AADCDD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63-490F-959E-F40B09AADCD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B0!$K$10:$K$13</c:f>
                <c:numCache>
                  <c:formatCode>General</c:formatCode>
                  <c:ptCount val="4"/>
                  <c:pt idx="0">
                    <c:v>1.37</c:v>
                  </c:pt>
                  <c:pt idx="1">
                    <c:v>1.7150000000000003</c:v>
                  </c:pt>
                  <c:pt idx="2">
                    <c:v>1.298</c:v>
                  </c:pt>
                  <c:pt idx="3">
                    <c:v>2.0570000000000004</c:v>
                  </c:pt>
                </c:numCache>
              </c:numRef>
            </c:plus>
            <c:minus>
              <c:numRef>
                <c:f>B0!$K$10:$K$13</c:f>
                <c:numCache>
                  <c:formatCode>General</c:formatCode>
                  <c:ptCount val="4"/>
                  <c:pt idx="0">
                    <c:v>1.37</c:v>
                  </c:pt>
                  <c:pt idx="1">
                    <c:v>1.7150000000000003</c:v>
                  </c:pt>
                  <c:pt idx="2">
                    <c:v>1.298</c:v>
                  </c:pt>
                  <c:pt idx="3">
                    <c:v>2.0570000000000004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B0!$B$10:$B$13</c:f>
              <c:numCache>
                <c:formatCode>0.00</c:formatCode>
                <c:ptCount val="4"/>
                <c:pt idx="0">
                  <c:v>-0.42</c:v>
                </c:pt>
                <c:pt idx="1">
                  <c:v>-2.8439999999999999</c:v>
                </c:pt>
                <c:pt idx="2">
                  <c:v>3.12</c:v>
                </c:pt>
                <c:pt idx="3">
                  <c:v>6.0960000000000001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63-490F-959E-F40B09AA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5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0-450F-94DC-301DEC2716B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0-450F-94DC-301DEC2716B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0-450F-94DC-301DEC2716B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0-450F-94DC-301DEC2716B4}"/>
              </c:ext>
            </c:extLst>
          </c:dPt>
          <c:errBars>
            <c:errBarType val="both"/>
            <c:errValType val="cust"/>
            <c:noEndCap val="0"/>
            <c:plus>
              <c:numRef>
                <c:f>B0!$K$3:$K$6</c:f>
                <c:numCache>
                  <c:formatCode>General</c:formatCode>
                  <c:ptCount val="4"/>
                  <c:pt idx="0">
                    <c:v>2.9699999999999989</c:v>
                  </c:pt>
                  <c:pt idx="1">
                    <c:v>2.6500000000000057</c:v>
                  </c:pt>
                  <c:pt idx="2">
                    <c:v>2.7179999999999893</c:v>
                  </c:pt>
                  <c:pt idx="3">
                    <c:v>3.117999999999995</c:v>
                  </c:pt>
                </c:numCache>
              </c:numRef>
            </c:plus>
            <c:minus>
              <c:numRef>
                <c:f>B0!$K$3:$K$6</c:f>
                <c:numCache>
                  <c:formatCode>General</c:formatCode>
                  <c:ptCount val="4"/>
                  <c:pt idx="0">
                    <c:v>2.9699999999999989</c:v>
                  </c:pt>
                  <c:pt idx="1">
                    <c:v>2.6500000000000057</c:v>
                  </c:pt>
                  <c:pt idx="2">
                    <c:v>2.7179999999999893</c:v>
                  </c:pt>
                  <c:pt idx="3">
                    <c:v>3.117999999999995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B0!$B$3:$B$6</c:f>
              <c:numCache>
                <c:formatCode>0.00</c:formatCode>
                <c:ptCount val="4"/>
                <c:pt idx="0">
                  <c:v>86.081999999999994</c:v>
                </c:pt>
                <c:pt idx="1">
                  <c:v>86.551000000000002</c:v>
                </c:pt>
                <c:pt idx="2">
                  <c:v>86.840999999999994</c:v>
                </c:pt>
                <c:pt idx="3">
                  <c:v>88.369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00-450F-94DC-301DEC27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DD55B2-79DE-41B9-B055-09ABB57DE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258C9E-1E46-4AD6-A4EC-0E1D0018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tterance%20and%20phonetic%20params/slope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tterance%20and%20phonetic%20params/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tterance%20and%20phonetic%20params/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tterance%20and%20phonetic%20params/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tterance%20and%20phonetic%20params/f0_r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Utterance%20and%20phonetic%20params/slope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_b0"/>
    </sheetNames>
    <sheetDataSet>
      <sheetData sheetId="0">
        <row r="1">
          <cell r="B1" t="str">
            <v>estimate</v>
          </cell>
          <cell r="C1" t="str">
            <v>std.error</v>
          </cell>
          <cell r="D1" t="str">
            <v>2.5% CI</v>
          </cell>
          <cell r="E1" t="str">
            <v>97.5% CI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p.adj. (bf=4)</v>
          </cell>
          <cell r="J1" t="str">
            <v xml:space="preserve">signif. </v>
          </cell>
        </row>
        <row r="2">
          <cell r="B2">
            <v>-0.42</v>
          </cell>
          <cell r="C2">
            <v>0.69899999999999995</v>
          </cell>
          <cell r="D2">
            <v>-1.79</v>
          </cell>
          <cell r="E2">
            <v>0.94899999999999995</v>
          </cell>
          <cell r="F2">
            <v>-0.60199999999999998</v>
          </cell>
          <cell r="G2">
            <v>9.9700000000000006</v>
          </cell>
          <cell r="H2">
            <v>0.56079999999999997</v>
          </cell>
          <cell r="I2">
            <v>0.99990000000000001</v>
          </cell>
        </row>
        <row r="3">
          <cell r="B3">
            <v>-2.8439999999999999</v>
          </cell>
          <cell r="C3">
            <v>0.875</v>
          </cell>
          <cell r="D3">
            <v>-4.5590000000000002</v>
          </cell>
          <cell r="E3">
            <v>-1.129</v>
          </cell>
          <cell r="F3">
            <v>-3.25</v>
          </cell>
          <cell r="G3">
            <v>9.99</v>
          </cell>
          <cell r="H3">
            <v>8.6999999999999994E-3</v>
          </cell>
          <cell r="I3">
            <v>3.49E-2</v>
          </cell>
          <cell r="J3" t="str">
            <v>p&lt;0.05</v>
          </cell>
        </row>
        <row r="4">
          <cell r="B4">
            <v>3.12</v>
          </cell>
          <cell r="C4">
            <v>0.66200000000000003</v>
          </cell>
          <cell r="D4">
            <v>1.8220000000000001</v>
          </cell>
          <cell r="E4">
            <v>4.4169999999999998</v>
          </cell>
          <cell r="F4">
            <v>4.7130000000000001</v>
          </cell>
          <cell r="G4">
            <v>10.029999999999999</v>
          </cell>
          <cell r="H4">
            <v>8.1840999999999999E-4</v>
          </cell>
          <cell r="I4">
            <v>3.3E-3</v>
          </cell>
          <cell r="J4" t="str">
            <v>p&lt;0.01</v>
          </cell>
        </row>
        <row r="5">
          <cell r="B5">
            <v>6.0960000000000001</v>
          </cell>
          <cell r="C5">
            <v>1.0489999999999999</v>
          </cell>
          <cell r="D5">
            <v>4.0389999999999997</v>
          </cell>
          <cell r="E5">
            <v>8.1530000000000005</v>
          </cell>
          <cell r="F5">
            <v>5.8090000000000002</v>
          </cell>
          <cell r="G5">
            <v>10.039999999999999</v>
          </cell>
          <cell r="H5">
            <v>1.6829E-4</v>
          </cell>
          <cell r="I5">
            <v>6.7299999999999999E-4</v>
          </cell>
          <cell r="J5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p.adj. (bf=4)</v>
          </cell>
          <cell r="K1" t="str">
            <v xml:space="preserve">signif. </v>
          </cell>
        </row>
        <row r="2">
          <cell r="A2" t="str">
            <v>modeMDC</v>
          </cell>
          <cell r="B2" t="str">
            <v>modeMWH</v>
          </cell>
          <cell r="C2">
            <v>-2.423</v>
          </cell>
          <cell r="D2">
            <v>1.2310000000000001</v>
          </cell>
          <cell r="E2">
            <v>-4.835</v>
          </cell>
          <cell r="F2">
            <v>-1.2E-2</v>
          </cell>
          <cell r="G2">
            <v>-1.9690000000000001</v>
          </cell>
          <cell r="H2">
            <v>9.99</v>
          </cell>
          <cell r="I2">
            <v>7.7200000000000005E-2</v>
          </cell>
          <cell r="J2">
            <v>0.30890000000000001</v>
          </cell>
        </row>
        <row r="3">
          <cell r="A3" t="str">
            <v>modeMDC</v>
          </cell>
          <cell r="B3" t="str">
            <v>modeMYN</v>
          </cell>
          <cell r="C3">
            <v>3.54</v>
          </cell>
          <cell r="D3">
            <v>0.874</v>
          </cell>
          <cell r="E3">
            <v>1.827</v>
          </cell>
          <cell r="F3">
            <v>5.2530000000000001</v>
          </cell>
          <cell r="G3">
            <v>4.05</v>
          </cell>
          <cell r="H3">
            <v>10.01</v>
          </cell>
          <cell r="I3">
            <v>2.3E-3</v>
          </cell>
          <cell r="J3">
            <v>9.2999999999999992E-3</v>
          </cell>
          <cell r="K3" t="str">
            <v>p&lt;0.01</v>
          </cell>
        </row>
        <row r="4">
          <cell r="A4" t="str">
            <v>modeMDC</v>
          </cell>
          <cell r="B4" t="str">
            <v>modeMDQ</v>
          </cell>
          <cell r="C4">
            <v>6.516</v>
          </cell>
          <cell r="D4">
            <v>1.131</v>
          </cell>
          <cell r="E4">
            <v>4.2990000000000004</v>
          </cell>
          <cell r="F4">
            <v>8.7330000000000005</v>
          </cell>
          <cell r="G4">
            <v>5.7610000000000001</v>
          </cell>
          <cell r="H4">
            <v>10.09</v>
          </cell>
          <cell r="I4">
            <v>1.7642999999999999E-4</v>
          </cell>
          <cell r="J4">
            <v>7.0600000000000003E-4</v>
          </cell>
          <cell r="K4" t="str">
            <v>p&lt;0.001</v>
          </cell>
        </row>
        <row r="5">
          <cell r="A5" t="str">
            <v>modeMWH</v>
          </cell>
          <cell r="B5" t="str">
            <v>modeMYN</v>
          </cell>
          <cell r="C5">
            <v>5.9640000000000004</v>
          </cell>
          <cell r="D5">
            <v>1.417</v>
          </cell>
          <cell r="E5">
            <v>3.1859999999999999</v>
          </cell>
          <cell r="F5">
            <v>8.7420000000000009</v>
          </cell>
          <cell r="G5">
            <v>4.2080000000000002</v>
          </cell>
          <cell r="H5">
            <v>10.01</v>
          </cell>
          <cell r="I5">
            <v>1.8E-3</v>
          </cell>
          <cell r="J5">
            <v>7.1999999999999998E-3</v>
          </cell>
          <cell r="K5" t="str">
            <v>p&lt;0.01</v>
          </cell>
        </row>
        <row r="6">
          <cell r="A6" t="str">
            <v>modeMWH</v>
          </cell>
          <cell r="B6" t="str">
            <v>modeMDQ</v>
          </cell>
          <cell r="C6">
            <v>8.94</v>
          </cell>
          <cell r="D6">
            <v>1.7509999999999999</v>
          </cell>
          <cell r="E6">
            <v>5.508</v>
          </cell>
          <cell r="F6">
            <v>12.372</v>
          </cell>
          <cell r="G6">
            <v>5.1050000000000004</v>
          </cell>
          <cell r="H6">
            <v>10.02</v>
          </cell>
          <cell r="I6">
            <v>4.5785999999999998E-4</v>
          </cell>
          <cell r="J6">
            <v>1.8E-3</v>
          </cell>
          <cell r="K6" t="str">
            <v>p&lt;0.01</v>
          </cell>
        </row>
        <row r="7">
          <cell r="A7" t="str">
            <v>modeMYN</v>
          </cell>
          <cell r="B7" t="str">
            <v>modeMDQ</v>
          </cell>
          <cell r="C7">
            <v>2.976</v>
          </cell>
          <cell r="D7">
            <v>0.79900000000000004</v>
          </cell>
          <cell r="E7">
            <v>1.411</v>
          </cell>
          <cell r="F7">
            <v>4.5419999999999998</v>
          </cell>
          <cell r="G7">
            <v>3.726</v>
          </cell>
          <cell r="H7">
            <v>9.8800000000000008</v>
          </cell>
          <cell r="I7">
            <v>4.0000000000000001E-3</v>
          </cell>
          <cell r="J7">
            <v>1.61E-2</v>
          </cell>
          <cell r="K7" t="str">
            <v>p&lt;0.05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b0"/>
    </sheetNames>
    <sheetDataSet>
      <sheetData sheetId="0">
        <row r="1">
          <cell r="A1" t="str">
            <v>intercept</v>
          </cell>
          <cell r="B1" t="str">
            <v>estimate</v>
          </cell>
          <cell r="C1" t="str">
            <v>std.error</v>
          </cell>
          <cell r="D1" t="str">
            <v>2.5% CI</v>
          </cell>
          <cell r="E1" t="str">
            <v>97.5% CI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p.adj. (bf=4)</v>
          </cell>
          <cell r="J1" t="str">
            <v xml:space="preserve">signif. </v>
          </cell>
        </row>
        <row r="2">
          <cell r="A2" t="str">
            <v>modeMDC</v>
          </cell>
          <cell r="B2">
            <v>86.081999999999994</v>
          </cell>
          <cell r="C2">
            <v>1.5149999999999999</v>
          </cell>
          <cell r="D2">
            <v>83.111999999999995</v>
          </cell>
          <cell r="E2">
            <v>89.052000000000007</v>
          </cell>
          <cell r="F2">
            <v>56.805</v>
          </cell>
          <cell r="G2">
            <v>10</v>
          </cell>
          <cell r="H2">
            <v>6.9199999999999998E-14</v>
          </cell>
          <cell r="I2">
            <v>2.7699999999999998E-13</v>
          </cell>
          <cell r="J2" t="str">
            <v>p&lt;0.001</v>
          </cell>
        </row>
        <row r="3">
          <cell r="A3" t="str">
            <v>modeMWH</v>
          </cell>
          <cell r="B3">
            <v>86.551000000000002</v>
          </cell>
          <cell r="C3">
            <v>1.3520000000000001</v>
          </cell>
          <cell r="D3">
            <v>83.900999999999996</v>
          </cell>
          <cell r="E3">
            <v>89.200999999999993</v>
          </cell>
          <cell r="F3">
            <v>64.013000000000005</v>
          </cell>
          <cell r="G3">
            <v>10</v>
          </cell>
          <cell r="H3">
            <v>2.1027E-14</v>
          </cell>
          <cell r="I3">
            <v>8.4100000000000003E-14</v>
          </cell>
          <cell r="J3" t="str">
            <v>p&lt;0.001</v>
          </cell>
        </row>
        <row r="4">
          <cell r="A4" t="str">
            <v>modeMYN</v>
          </cell>
          <cell r="B4">
            <v>86.840999999999994</v>
          </cell>
          <cell r="C4">
            <v>1.387</v>
          </cell>
          <cell r="D4">
            <v>84.123000000000005</v>
          </cell>
          <cell r="E4">
            <v>89.56</v>
          </cell>
          <cell r="F4">
            <v>62.616</v>
          </cell>
          <cell r="G4">
            <v>10</v>
          </cell>
          <cell r="H4">
            <v>2.6189E-14</v>
          </cell>
          <cell r="I4">
            <v>1.0499999999999999E-13</v>
          </cell>
          <cell r="J4" t="str">
            <v>p&lt;0.001</v>
          </cell>
        </row>
        <row r="5">
          <cell r="A5" t="str">
            <v>modeMDQ</v>
          </cell>
          <cell r="B5">
            <v>88.369</v>
          </cell>
          <cell r="C5">
            <v>1.591</v>
          </cell>
          <cell r="D5">
            <v>85.251000000000005</v>
          </cell>
          <cell r="E5">
            <v>91.486999999999995</v>
          </cell>
          <cell r="F5">
            <v>55.555</v>
          </cell>
          <cell r="G5">
            <v>10</v>
          </cell>
          <cell r="H5">
            <v>8.6136E-14</v>
          </cell>
          <cell r="I5">
            <v>3.4499999999999999E-13</v>
          </cell>
          <cell r="J5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p.adj. (bf=4)</v>
          </cell>
          <cell r="K1" t="str">
            <v xml:space="preserve">signif. </v>
          </cell>
        </row>
        <row r="2">
          <cell r="A2" t="str">
            <v>modeMDC</v>
          </cell>
          <cell r="B2" t="str">
            <v>modeMWH</v>
          </cell>
          <cell r="C2">
            <v>0.47</v>
          </cell>
          <cell r="D2">
            <v>0.311</v>
          </cell>
          <cell r="E2">
            <v>-0.13900000000000001</v>
          </cell>
          <cell r="F2">
            <v>1.0780000000000001</v>
          </cell>
          <cell r="G2">
            <v>1.5129999999999999</v>
          </cell>
          <cell r="H2">
            <v>10.07</v>
          </cell>
          <cell r="I2">
            <v>0.16109999999999999</v>
          </cell>
          <cell r="J2">
            <v>0.64439999999999997</v>
          </cell>
        </row>
        <row r="3">
          <cell r="A3" t="str">
            <v>modeMDC</v>
          </cell>
          <cell r="B3" t="str">
            <v>modeMYN</v>
          </cell>
          <cell r="C3">
            <v>0.76</v>
          </cell>
          <cell r="D3">
            <v>0.249</v>
          </cell>
          <cell r="E3">
            <v>0.27200000000000002</v>
          </cell>
          <cell r="F3">
            <v>1.2470000000000001</v>
          </cell>
          <cell r="G3">
            <v>3.0510000000000002</v>
          </cell>
          <cell r="H3">
            <v>10.07</v>
          </cell>
          <cell r="I3">
            <v>1.21E-2</v>
          </cell>
          <cell r="J3">
            <v>4.8500000000000001E-2</v>
          </cell>
          <cell r="K3" t="str">
            <v>p&lt;0.05</v>
          </cell>
        </row>
        <row r="4">
          <cell r="A4" t="str">
            <v>modeMDC</v>
          </cell>
          <cell r="B4" t="str">
            <v>modeMDQ</v>
          </cell>
          <cell r="C4">
            <v>2.2869999999999999</v>
          </cell>
          <cell r="D4">
            <v>0.438</v>
          </cell>
          <cell r="E4">
            <v>1.4279999999999999</v>
          </cell>
          <cell r="F4">
            <v>3.1469999999999998</v>
          </cell>
          <cell r="G4">
            <v>5.2160000000000002</v>
          </cell>
          <cell r="H4">
            <v>10.06</v>
          </cell>
          <cell r="I4">
            <v>3.8405999999999998E-4</v>
          </cell>
          <cell r="J4">
            <v>1.5E-3</v>
          </cell>
          <cell r="K4" t="str">
            <v>p&lt;0.01</v>
          </cell>
        </row>
        <row r="5">
          <cell r="A5" t="str">
            <v>modeMWH</v>
          </cell>
          <cell r="B5" t="str">
            <v>modeMYN</v>
          </cell>
          <cell r="C5">
            <v>0.28999999999999998</v>
          </cell>
          <cell r="D5">
            <v>0.252</v>
          </cell>
          <cell r="E5">
            <v>-0.20499999999999999</v>
          </cell>
          <cell r="F5">
            <v>0.78500000000000003</v>
          </cell>
          <cell r="G5">
            <v>1.1479999999999999</v>
          </cell>
          <cell r="H5">
            <v>9.98</v>
          </cell>
          <cell r="I5">
            <v>0.27760000000000001</v>
          </cell>
          <cell r="J5">
            <v>0.99990000000000001</v>
          </cell>
        </row>
        <row r="6">
          <cell r="A6" t="str">
            <v>modeMWH</v>
          </cell>
          <cell r="B6" t="str">
            <v>modeMDQ</v>
          </cell>
          <cell r="C6">
            <v>1.8169999999999999</v>
          </cell>
          <cell r="D6">
            <v>0.63200000000000001</v>
          </cell>
          <cell r="E6">
            <v>0.57999999999999996</v>
          </cell>
          <cell r="F6">
            <v>3.0550000000000002</v>
          </cell>
          <cell r="G6">
            <v>2.8780000000000001</v>
          </cell>
          <cell r="H6">
            <v>10.039999999999999</v>
          </cell>
          <cell r="I6">
            <v>1.6400000000000001E-2</v>
          </cell>
          <cell r="J6">
            <v>6.5600000000000006E-2</v>
          </cell>
          <cell r="K6" t="str">
            <v>(p&lt;0.1)</v>
          </cell>
        </row>
        <row r="7">
          <cell r="A7" t="str">
            <v>modeMYN</v>
          </cell>
          <cell r="B7" t="str">
            <v>modeMDQ</v>
          </cell>
          <cell r="C7">
            <v>1.528</v>
          </cell>
          <cell r="D7">
            <v>0.59099999999999997</v>
          </cell>
          <cell r="E7">
            <v>0.37</v>
          </cell>
          <cell r="F7">
            <v>2.6859999999999999</v>
          </cell>
          <cell r="G7">
            <v>2.585</v>
          </cell>
          <cell r="H7">
            <v>10.06</v>
          </cell>
          <cell r="I7">
            <v>2.7099999999999999E-2</v>
          </cell>
          <cell r="J7">
            <v>0.1082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r2"/>
    </sheetNames>
    <sheetDataSet>
      <sheetData sheetId="0">
        <row r="2">
          <cell r="B2">
            <v>0.94762073814392001</v>
          </cell>
        </row>
        <row r="3">
          <cell r="B3">
            <v>2.8174816408763698E-2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pe_r2"/>
    </sheetNames>
    <sheetDataSet>
      <sheetData sheetId="0">
        <row r="2">
          <cell r="B2">
            <v>0.80018328350564605</v>
          </cell>
        </row>
        <row r="3">
          <cell r="B3">
            <v>0.48829263568562897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K32"/>
  <sheetViews>
    <sheetView showGridLines="0" tabSelected="1" zoomScale="102" zoomScaleNormal="102" workbookViewId="0"/>
  </sheetViews>
  <sheetFormatPr defaultColWidth="8.88671875" defaultRowHeight="14.4" x14ac:dyDescent="0.3"/>
  <cols>
    <col min="1" max="1" width="14" style="35" bestFit="1" customWidth="1"/>
    <col min="2" max="2" width="11.21875" style="35" bestFit="1" customWidth="1"/>
    <col min="3" max="3" width="11.33203125" style="35" bestFit="1" customWidth="1"/>
    <col min="4" max="4" width="9.77734375" style="35" bestFit="1" customWidth="1"/>
    <col min="5" max="5" width="10.77734375" style="34" bestFit="1" customWidth="1"/>
    <col min="6" max="6" width="9.6640625" style="36" bestFit="1" customWidth="1"/>
    <col min="7" max="7" width="10.109375" style="36" customWidth="1"/>
    <col min="8" max="8" width="12.88671875" style="34" customWidth="1"/>
    <col min="9" max="9" width="14.21875" style="34" customWidth="1"/>
    <col min="10" max="10" width="13.21875" style="34" customWidth="1"/>
    <col min="11" max="11" width="14" style="34" customWidth="1"/>
    <col min="12" max="12" width="3.21875" style="10" customWidth="1"/>
    <col min="13" max="16" width="8.88671875" style="10"/>
    <col min="17" max="17" width="2.88671875" style="10" customWidth="1"/>
    <col min="18" max="18" width="12" style="10" customWidth="1"/>
    <col min="19" max="19" width="3.88671875" style="10" customWidth="1"/>
    <col min="20" max="16384" width="8.88671875" style="10"/>
  </cols>
  <sheetData>
    <row r="1" spans="1:11" s="5" customFormat="1" ht="30" thickBot="1" x14ac:dyDescent="0.35">
      <c r="A1" s="1" t="s">
        <v>6</v>
      </c>
      <c r="B1" s="2"/>
      <c r="C1" s="3"/>
      <c r="D1" s="2"/>
      <c r="E1" s="2"/>
      <c r="F1" s="4"/>
      <c r="G1" s="4"/>
      <c r="I1" s="6"/>
      <c r="J1" s="7"/>
      <c r="K1" s="7"/>
    </row>
    <row r="2" spans="1:11" s="10" customFormat="1" ht="25.2" customHeight="1" thickTop="1" thickBot="1" x14ac:dyDescent="0.35">
      <c r="A2" s="8" t="str">
        <f>RIGHT([3]f0_b0!A1,3)</f>
        <v>ept</v>
      </c>
      <c r="B2" s="8" t="str">
        <f>[3]f0_b0!B1</f>
        <v>estimate</v>
      </c>
      <c r="C2" s="8" t="str">
        <f>[3]f0_b0!C1</f>
        <v>std.error</v>
      </c>
      <c r="D2" s="8" t="str">
        <f>[3]f0_b0!D1</f>
        <v>2.5% CI</v>
      </c>
      <c r="E2" s="8" t="str">
        <f>[3]f0_b0!E1</f>
        <v>97.5% CI</v>
      </c>
      <c r="F2" s="8" t="str">
        <f>[3]f0_b0!F1</f>
        <v>t.value</v>
      </c>
      <c r="G2" s="8" t="str">
        <f>[3]f0_b0!G1</f>
        <v>df</v>
      </c>
      <c r="H2" s="8" t="str">
        <f>[3]f0_b0!H1</f>
        <v>p.value</v>
      </c>
      <c r="I2" s="9" t="str">
        <f>[3]f0_b0!I1</f>
        <v>p.adj. (bf=4)</v>
      </c>
      <c r="J2" s="9" t="str">
        <f>[3]f0_b0!J1</f>
        <v xml:space="preserve">signif. </v>
      </c>
      <c r="K2" s="8" t="s">
        <v>5</v>
      </c>
    </row>
    <row r="3" spans="1:11" s="15" customFormat="1" ht="33.6" customHeight="1" thickTop="1" thickBot="1" x14ac:dyDescent="0.35">
      <c r="A3" s="11" t="str">
        <f>RIGHT([3]f0_b0!A2,3)</f>
        <v>MDC</v>
      </c>
      <c r="B3" s="12">
        <f>[3]f0_b0!B2</f>
        <v>86.081999999999994</v>
      </c>
      <c r="C3" s="12">
        <f>[3]f0_b0!C2</f>
        <v>1.5149999999999999</v>
      </c>
      <c r="D3" s="12">
        <f>[3]f0_b0!D2</f>
        <v>83.111999999999995</v>
      </c>
      <c r="E3" s="12">
        <f>[3]f0_b0!E2</f>
        <v>89.052000000000007</v>
      </c>
      <c r="F3" s="12">
        <f>[3]f0_b0!F2</f>
        <v>56.805</v>
      </c>
      <c r="G3" s="12">
        <f>[3]f0_b0!G2</f>
        <v>10</v>
      </c>
      <c r="H3" s="13">
        <f>[3]f0_b0!H2</f>
        <v>6.9199999999999998E-14</v>
      </c>
      <c r="I3" s="13">
        <f>[3]f0_b0!I2</f>
        <v>2.7699999999999998E-13</v>
      </c>
      <c r="J3" s="14" t="str">
        <f>[3]f0_b0!J2</f>
        <v>p&lt;0.001</v>
      </c>
      <c r="K3" s="12">
        <f>B3-D3</f>
        <v>2.9699999999999989</v>
      </c>
    </row>
    <row r="4" spans="1:11" s="15" customFormat="1" ht="33.6" customHeight="1" thickBot="1" x14ac:dyDescent="0.35">
      <c r="A4" s="16" t="str">
        <f>RIGHT([3]f0_b0!A3,3)</f>
        <v>MWH</v>
      </c>
      <c r="B4" s="17">
        <f>[3]f0_b0!B3</f>
        <v>86.551000000000002</v>
      </c>
      <c r="C4" s="17">
        <f>[3]f0_b0!C3</f>
        <v>1.3520000000000001</v>
      </c>
      <c r="D4" s="17">
        <f>[3]f0_b0!D3</f>
        <v>83.900999999999996</v>
      </c>
      <c r="E4" s="17">
        <f>[3]f0_b0!E3</f>
        <v>89.200999999999993</v>
      </c>
      <c r="F4" s="17">
        <f>[3]f0_b0!F3</f>
        <v>64.013000000000005</v>
      </c>
      <c r="G4" s="17">
        <f>[3]f0_b0!G3</f>
        <v>10</v>
      </c>
      <c r="H4" s="18">
        <f>[3]f0_b0!H3</f>
        <v>2.1027E-14</v>
      </c>
      <c r="I4" s="18">
        <f>[3]f0_b0!I3</f>
        <v>8.4100000000000003E-14</v>
      </c>
      <c r="J4" s="19" t="str">
        <f>[3]f0_b0!J3</f>
        <v>p&lt;0.001</v>
      </c>
      <c r="K4" s="17">
        <f t="shared" ref="K4:K6" si="0">B4-D4</f>
        <v>2.6500000000000057</v>
      </c>
    </row>
    <row r="5" spans="1:11" s="15" customFormat="1" ht="33.6" customHeight="1" thickBot="1" x14ac:dyDescent="0.35">
      <c r="A5" s="16" t="str">
        <f>RIGHT([3]f0_b0!A4,3)</f>
        <v>MYN</v>
      </c>
      <c r="B5" s="17">
        <f>[3]f0_b0!B4</f>
        <v>86.840999999999994</v>
      </c>
      <c r="C5" s="17">
        <f>[3]f0_b0!C4</f>
        <v>1.387</v>
      </c>
      <c r="D5" s="17">
        <f>[3]f0_b0!D4</f>
        <v>84.123000000000005</v>
      </c>
      <c r="E5" s="17">
        <f>[3]f0_b0!E4</f>
        <v>89.56</v>
      </c>
      <c r="F5" s="17">
        <f>[3]f0_b0!F4</f>
        <v>62.616</v>
      </c>
      <c r="G5" s="17">
        <f>[3]f0_b0!G4</f>
        <v>10</v>
      </c>
      <c r="H5" s="18">
        <f>[3]f0_b0!H4</f>
        <v>2.6189E-14</v>
      </c>
      <c r="I5" s="18">
        <f>[3]f0_b0!I4</f>
        <v>1.0499999999999999E-13</v>
      </c>
      <c r="J5" s="19" t="str">
        <f>[3]f0_b0!J4</f>
        <v>p&lt;0.001</v>
      </c>
      <c r="K5" s="17">
        <f t="shared" si="0"/>
        <v>2.7179999999999893</v>
      </c>
    </row>
    <row r="6" spans="1:11" s="15" customFormat="1" ht="33.6" customHeight="1" thickBot="1" x14ac:dyDescent="0.35">
      <c r="A6" s="20" t="str">
        <f>RIGHT([3]f0_b0!A5,3)</f>
        <v>MDQ</v>
      </c>
      <c r="B6" s="21">
        <f>[3]f0_b0!B5</f>
        <v>88.369</v>
      </c>
      <c r="C6" s="21">
        <f>[3]f0_b0!C5</f>
        <v>1.591</v>
      </c>
      <c r="D6" s="21">
        <f>[3]f0_b0!D5</f>
        <v>85.251000000000005</v>
      </c>
      <c r="E6" s="21">
        <f>[3]f0_b0!E5</f>
        <v>91.486999999999995</v>
      </c>
      <c r="F6" s="21">
        <f>[3]f0_b0!F5</f>
        <v>55.555</v>
      </c>
      <c r="G6" s="21">
        <f>[3]f0_b0!G5</f>
        <v>10</v>
      </c>
      <c r="H6" s="22">
        <f>[3]f0_b0!H5</f>
        <v>8.6136E-14</v>
      </c>
      <c r="I6" s="22">
        <f>[3]f0_b0!I5</f>
        <v>3.4499999999999999E-13</v>
      </c>
      <c r="J6" s="23" t="str">
        <f>[3]f0_b0!J5</f>
        <v>p&lt;0.001</v>
      </c>
      <c r="K6" s="21">
        <f t="shared" si="0"/>
        <v>3.117999999999995</v>
      </c>
    </row>
    <row r="7" spans="1:11" s="15" customFormat="1" x14ac:dyDescent="0.3">
      <c r="A7" s="24"/>
      <c r="B7" s="25"/>
      <c r="C7" s="26"/>
      <c r="D7" s="27"/>
      <c r="E7" s="27"/>
      <c r="F7" s="28"/>
      <c r="G7" s="29"/>
      <c r="I7" s="30"/>
      <c r="K7" s="31"/>
    </row>
    <row r="8" spans="1:11" s="5" customFormat="1" ht="33.6" customHeight="1" thickBot="1" x14ac:dyDescent="0.35">
      <c r="A8" s="1" t="s">
        <v>4</v>
      </c>
      <c r="B8" s="3"/>
      <c r="C8" s="3"/>
      <c r="D8" s="3"/>
      <c r="E8" s="3"/>
      <c r="F8" s="32"/>
      <c r="G8" s="32"/>
      <c r="H8" s="7"/>
      <c r="I8" s="7"/>
      <c r="J8" s="7"/>
      <c r="K8" s="7"/>
    </row>
    <row r="9" spans="1:11" s="10" customFormat="1" ht="25.2" customHeight="1" thickTop="1" thickBot="1" x14ac:dyDescent="0.35">
      <c r="A9" s="8" t="s">
        <v>0</v>
      </c>
      <c r="B9" s="8" t="str">
        <f>[1]slope_b0!B1</f>
        <v>estimate</v>
      </c>
      <c r="C9" s="8" t="str">
        <f>[1]slope_b0!C1</f>
        <v>std.error</v>
      </c>
      <c r="D9" s="8" t="str">
        <f>[1]slope_b0!D1</f>
        <v>2.5% CI</v>
      </c>
      <c r="E9" s="8" t="str">
        <f>[1]slope_b0!E1</f>
        <v>97.5% CI</v>
      </c>
      <c r="F9" s="8" t="str">
        <f>[1]slope_b0!F1</f>
        <v>t.value</v>
      </c>
      <c r="G9" s="8" t="str">
        <f>[1]slope_b0!G1</f>
        <v>df</v>
      </c>
      <c r="H9" s="8" t="str">
        <f>[1]slope_b0!H1</f>
        <v>p.value</v>
      </c>
      <c r="I9" s="9" t="str">
        <f>[1]slope_b0!I1</f>
        <v>p.adj. (bf=4)</v>
      </c>
      <c r="J9" s="9" t="str">
        <f>[1]slope_b0!J1</f>
        <v xml:space="preserve">signif. </v>
      </c>
      <c r="K9" s="8" t="s">
        <v>5</v>
      </c>
    </row>
    <row r="10" spans="1:11" s="15" customFormat="1" ht="33.6" customHeight="1" thickTop="1" thickBot="1" x14ac:dyDescent="0.35">
      <c r="A10" s="11" t="s">
        <v>0</v>
      </c>
      <c r="B10" s="12">
        <f>[1]slope_b0!B2</f>
        <v>-0.42</v>
      </c>
      <c r="C10" s="12">
        <f>[1]slope_b0!C2</f>
        <v>0.69899999999999995</v>
      </c>
      <c r="D10" s="12">
        <f>[1]slope_b0!D2</f>
        <v>-1.79</v>
      </c>
      <c r="E10" s="12">
        <f>[1]slope_b0!E2</f>
        <v>0.94899999999999995</v>
      </c>
      <c r="F10" s="12">
        <f>[1]slope_b0!F2</f>
        <v>-0.60199999999999998</v>
      </c>
      <c r="G10" s="12">
        <f>[1]slope_b0!G2</f>
        <v>9.9700000000000006</v>
      </c>
      <c r="H10" s="13">
        <f>[1]slope_b0!H2</f>
        <v>0.56079999999999997</v>
      </c>
      <c r="I10" s="13">
        <f>[1]slope_b0!I2</f>
        <v>0.99990000000000001</v>
      </c>
      <c r="J10" s="14">
        <f>[1]slope_b0!J2</f>
        <v>0</v>
      </c>
      <c r="K10" s="12">
        <f>B10-D10</f>
        <v>1.37</v>
      </c>
    </row>
    <row r="11" spans="1:11" s="15" customFormat="1" ht="33.6" customHeight="1" thickBot="1" x14ac:dyDescent="0.35">
      <c r="A11" s="16" t="s">
        <v>1</v>
      </c>
      <c r="B11" s="17">
        <f>[1]slope_b0!B3</f>
        <v>-2.8439999999999999</v>
      </c>
      <c r="C11" s="17">
        <f>[1]slope_b0!C3</f>
        <v>0.875</v>
      </c>
      <c r="D11" s="17">
        <f>[1]slope_b0!D3</f>
        <v>-4.5590000000000002</v>
      </c>
      <c r="E11" s="17">
        <f>[1]slope_b0!E3</f>
        <v>-1.129</v>
      </c>
      <c r="F11" s="17">
        <f>[1]slope_b0!F3</f>
        <v>-3.25</v>
      </c>
      <c r="G11" s="17">
        <f>[1]slope_b0!G3</f>
        <v>9.99</v>
      </c>
      <c r="H11" s="18">
        <f>[1]slope_b0!H3</f>
        <v>8.6999999999999994E-3</v>
      </c>
      <c r="I11" s="18">
        <f>[1]slope_b0!I3</f>
        <v>3.49E-2</v>
      </c>
      <c r="J11" s="19" t="str">
        <f>[1]slope_b0!J3</f>
        <v>p&lt;0.05</v>
      </c>
      <c r="K11" s="17">
        <f t="shared" ref="K11:K13" si="1">B11-D11</f>
        <v>1.7150000000000003</v>
      </c>
    </row>
    <row r="12" spans="1:11" s="15" customFormat="1" ht="33.6" customHeight="1" thickBot="1" x14ac:dyDescent="0.35">
      <c r="A12" s="16" t="s">
        <v>2</v>
      </c>
      <c r="B12" s="17">
        <f>[1]slope_b0!B4</f>
        <v>3.12</v>
      </c>
      <c r="C12" s="17">
        <f>[1]slope_b0!C4</f>
        <v>0.66200000000000003</v>
      </c>
      <c r="D12" s="17">
        <f>[1]slope_b0!D4</f>
        <v>1.8220000000000001</v>
      </c>
      <c r="E12" s="17">
        <f>[1]slope_b0!E4</f>
        <v>4.4169999999999998</v>
      </c>
      <c r="F12" s="17">
        <f>[1]slope_b0!F4</f>
        <v>4.7130000000000001</v>
      </c>
      <c r="G12" s="17">
        <f>[1]slope_b0!G4</f>
        <v>10.029999999999999</v>
      </c>
      <c r="H12" s="18">
        <f>[1]slope_b0!H4</f>
        <v>8.1840999999999999E-4</v>
      </c>
      <c r="I12" s="18">
        <f>[1]slope_b0!I4</f>
        <v>3.3E-3</v>
      </c>
      <c r="J12" s="19" t="str">
        <f>[1]slope_b0!J4</f>
        <v>p&lt;0.01</v>
      </c>
      <c r="K12" s="17">
        <f t="shared" si="1"/>
        <v>1.298</v>
      </c>
    </row>
    <row r="13" spans="1:11" s="15" customFormat="1" ht="33.6" customHeight="1" thickBot="1" x14ac:dyDescent="0.35">
      <c r="A13" s="20" t="s">
        <v>3</v>
      </c>
      <c r="B13" s="21">
        <f>[1]slope_b0!B5</f>
        <v>6.0960000000000001</v>
      </c>
      <c r="C13" s="21">
        <f>[1]slope_b0!C5</f>
        <v>1.0489999999999999</v>
      </c>
      <c r="D13" s="21">
        <f>[1]slope_b0!D5</f>
        <v>4.0389999999999997</v>
      </c>
      <c r="E13" s="21">
        <f>[1]slope_b0!E5</f>
        <v>8.1530000000000005</v>
      </c>
      <c r="F13" s="21">
        <f>[1]slope_b0!F5</f>
        <v>5.8090000000000002</v>
      </c>
      <c r="G13" s="21">
        <f>[1]slope_b0!G5</f>
        <v>10.039999999999999</v>
      </c>
      <c r="H13" s="22">
        <f>[1]slope_b0!H5</f>
        <v>1.6829E-4</v>
      </c>
      <c r="I13" s="22">
        <f>[1]slope_b0!I5</f>
        <v>6.7299999999999999E-4</v>
      </c>
      <c r="J13" s="23" t="str">
        <f>[1]slope_b0!J5</f>
        <v>p&lt;0.001</v>
      </c>
      <c r="K13" s="21">
        <f t="shared" si="1"/>
        <v>2.0570000000000004</v>
      </c>
    </row>
    <row r="14" spans="1:11" s="10" customFormat="1" x14ac:dyDescent="0.3">
      <c r="F14" s="33"/>
      <c r="G14" s="33"/>
      <c r="K14" s="34"/>
    </row>
    <row r="15" spans="1:11" s="10" customFormat="1" x14ac:dyDescent="0.3">
      <c r="A15" s="35"/>
      <c r="B15" s="35"/>
      <c r="C15" s="35"/>
      <c r="D15" s="35"/>
      <c r="E15" s="34"/>
      <c r="F15" s="36"/>
      <c r="G15" s="36"/>
      <c r="H15" s="34"/>
      <c r="I15" s="34"/>
      <c r="J15" s="34"/>
      <c r="K15" s="34"/>
    </row>
    <row r="16" spans="1:11" s="10" customFormat="1" x14ac:dyDescent="0.3">
      <c r="A16" s="35"/>
      <c r="B16" s="35"/>
      <c r="C16" s="35"/>
      <c r="D16" s="35"/>
      <c r="E16" s="34"/>
      <c r="F16" s="36"/>
      <c r="G16" s="36"/>
      <c r="H16" s="34"/>
      <c r="I16" s="34"/>
      <c r="J16" s="34"/>
      <c r="K16" s="34"/>
    </row>
    <row r="17" spans="1:11" s="10" customFormat="1" x14ac:dyDescent="0.3">
      <c r="A17" s="35"/>
      <c r="B17" s="35"/>
      <c r="C17" s="35"/>
      <c r="D17" s="35"/>
      <c r="E17" s="34"/>
      <c r="F17" s="36"/>
      <c r="G17" s="36"/>
      <c r="H17" s="34"/>
      <c r="I17" s="34"/>
      <c r="J17" s="34"/>
      <c r="K17" s="34"/>
    </row>
    <row r="18" spans="1:11" s="10" customFormat="1" x14ac:dyDescent="0.3">
      <c r="A18" s="35"/>
      <c r="B18" s="35"/>
      <c r="C18" s="35"/>
      <c r="D18" s="35"/>
      <c r="E18" s="34"/>
      <c r="F18" s="36"/>
      <c r="G18" s="36"/>
      <c r="H18" s="34"/>
      <c r="I18" s="34"/>
      <c r="J18" s="34"/>
      <c r="K18" s="34"/>
    </row>
    <row r="19" spans="1:11" s="10" customFormat="1" x14ac:dyDescent="0.3">
      <c r="A19" s="35"/>
      <c r="B19" s="35"/>
      <c r="C19" s="35"/>
      <c r="D19" s="35"/>
      <c r="E19" s="34"/>
      <c r="F19" s="36"/>
      <c r="G19" s="36"/>
      <c r="H19" s="34"/>
      <c r="I19" s="34"/>
      <c r="J19" s="34"/>
      <c r="K19" s="34"/>
    </row>
    <row r="20" spans="1:11" s="10" customFormat="1" x14ac:dyDescent="0.3">
      <c r="A20" s="35"/>
      <c r="B20" s="35"/>
      <c r="C20" s="35"/>
      <c r="D20" s="35"/>
      <c r="E20" s="34"/>
      <c r="F20" s="36"/>
      <c r="G20" s="36"/>
      <c r="H20" s="34"/>
      <c r="I20" s="34"/>
      <c r="J20" s="34"/>
      <c r="K20" s="34"/>
    </row>
    <row r="22" spans="1:11" s="10" customFormat="1" x14ac:dyDescent="0.3">
      <c r="A22" s="35"/>
      <c r="B22" s="35"/>
      <c r="C22" s="34"/>
      <c r="D22" s="34"/>
      <c r="E22" s="34"/>
      <c r="F22" s="36"/>
      <c r="G22" s="36"/>
      <c r="H22" s="34"/>
      <c r="K22" s="34"/>
    </row>
    <row r="23" spans="1:11" s="10" customFormat="1" x14ac:dyDescent="0.3">
      <c r="A23" s="35"/>
      <c r="B23" s="35"/>
      <c r="C23" s="34"/>
      <c r="D23" s="34"/>
      <c r="E23" s="34"/>
      <c r="F23" s="36"/>
      <c r="G23" s="36"/>
      <c r="H23" s="34"/>
      <c r="K23" s="34"/>
    </row>
    <row r="24" spans="1:11" s="10" customFormat="1" x14ac:dyDescent="0.3">
      <c r="A24" s="35"/>
      <c r="B24" s="35"/>
      <c r="C24" s="34"/>
      <c r="D24" s="34"/>
      <c r="E24" s="34"/>
      <c r="F24" s="36"/>
      <c r="G24" s="36"/>
      <c r="H24" s="34"/>
      <c r="K24" s="34"/>
    </row>
    <row r="25" spans="1:11" s="10" customFormat="1" x14ac:dyDescent="0.3">
      <c r="A25" s="35"/>
      <c r="B25" s="35"/>
      <c r="C25" s="34"/>
      <c r="D25" s="34"/>
      <c r="E25" s="34"/>
      <c r="F25" s="36"/>
      <c r="G25" s="36"/>
      <c r="H25" s="34"/>
      <c r="K25" s="34"/>
    </row>
    <row r="26" spans="1:11" s="10" customFormat="1" x14ac:dyDescent="0.3">
      <c r="A26" s="35"/>
      <c r="B26" s="35"/>
      <c r="C26" s="34"/>
      <c r="D26" s="34"/>
      <c r="E26" s="34"/>
      <c r="F26" s="36"/>
      <c r="G26" s="36"/>
      <c r="H26" s="34"/>
      <c r="K26" s="34"/>
    </row>
    <row r="28" spans="1:11" s="10" customFormat="1" x14ac:dyDescent="0.3">
      <c r="A28" s="35"/>
      <c r="B28" s="35"/>
      <c r="C28" s="34"/>
      <c r="D28" s="34"/>
      <c r="E28" s="34"/>
      <c r="F28" s="36"/>
      <c r="G28" s="36"/>
      <c r="H28" s="34"/>
      <c r="K28" s="34"/>
    </row>
    <row r="29" spans="1:11" s="10" customFormat="1" x14ac:dyDescent="0.3">
      <c r="A29" s="35"/>
      <c r="B29" s="35"/>
      <c r="C29" s="34"/>
      <c r="D29" s="34"/>
      <c r="E29" s="34"/>
      <c r="F29" s="36"/>
      <c r="G29" s="36"/>
      <c r="H29" s="34"/>
      <c r="K29" s="34"/>
    </row>
    <row r="30" spans="1:11" s="10" customFormat="1" x14ac:dyDescent="0.3">
      <c r="A30" s="35"/>
      <c r="B30" s="35"/>
      <c r="C30" s="34"/>
      <c r="D30" s="34"/>
      <c r="E30" s="34"/>
      <c r="F30" s="36"/>
      <c r="G30" s="36"/>
      <c r="H30" s="34"/>
      <c r="K30" s="34"/>
    </row>
    <row r="31" spans="1:11" s="10" customFormat="1" x14ac:dyDescent="0.3">
      <c r="A31" s="35"/>
      <c r="B31" s="35"/>
      <c r="C31" s="34"/>
      <c r="D31" s="34"/>
      <c r="E31" s="34"/>
      <c r="F31" s="36"/>
      <c r="G31" s="36"/>
      <c r="H31" s="34"/>
      <c r="K31" s="34"/>
    </row>
    <row r="32" spans="1:11" s="10" customFormat="1" x14ac:dyDescent="0.3">
      <c r="A32" s="35"/>
      <c r="B32" s="35"/>
      <c r="C32" s="34"/>
      <c r="D32" s="34"/>
      <c r="E32" s="34"/>
      <c r="F32" s="36"/>
      <c r="G32" s="36"/>
      <c r="H32" s="34"/>
      <c r="K32" s="34"/>
    </row>
  </sheetData>
  <phoneticPr fontId="1" type="noConversion"/>
  <conditionalFormatting sqref="H10:I11">
    <cfRule type="cellIs" dxfId="77" priority="53" stopIfTrue="1" operator="lessThan">
      <formula>0.0001</formula>
    </cfRule>
    <cfRule type="cellIs" dxfId="76" priority="54" stopIfTrue="1" operator="lessThan">
      <formula>0.001</formula>
    </cfRule>
    <cfRule type="cellIs" dxfId="75" priority="55" stopIfTrue="1" operator="lessThan">
      <formula>0.05</formula>
    </cfRule>
    <cfRule type="cellIs" dxfId="74" priority="56" stopIfTrue="1" operator="lessThan">
      <formula>0.1</formula>
    </cfRule>
  </conditionalFormatting>
  <conditionalFormatting sqref="J10:J11">
    <cfRule type="containsText" dxfId="73" priority="49" stopIfTrue="1" operator="containsText" text="p&lt;0.001">
      <formula>NOT(ISERROR(SEARCH("p&lt;0.001",J10)))</formula>
    </cfRule>
    <cfRule type="containsText" dxfId="72" priority="50" stopIfTrue="1" operator="containsText" text="p&lt;0.01">
      <formula>NOT(ISERROR(SEARCH("p&lt;0.01",J10)))</formula>
    </cfRule>
    <cfRule type="containsText" dxfId="71" priority="51" stopIfTrue="1" operator="containsText" text="p&lt;0.05">
      <formula>NOT(ISERROR(SEARCH("p&lt;0.05",J10)))</formula>
    </cfRule>
    <cfRule type="containsText" dxfId="70" priority="52" stopIfTrue="1" operator="containsText" text="p&lt;0.1">
      <formula>NOT(ISERROR(SEARCH("p&lt;0.1",J10)))</formula>
    </cfRule>
  </conditionalFormatting>
  <conditionalFormatting sqref="H12:I13">
    <cfRule type="cellIs" dxfId="69" priority="45" stopIfTrue="1" operator="lessThan">
      <formula>0.0001</formula>
    </cfRule>
    <cfRule type="cellIs" dxfId="68" priority="46" stopIfTrue="1" operator="lessThan">
      <formula>0.001</formula>
    </cfRule>
    <cfRule type="cellIs" dxfId="67" priority="47" stopIfTrue="1" operator="lessThan">
      <formula>0.05</formula>
    </cfRule>
    <cfRule type="cellIs" dxfId="66" priority="48" stopIfTrue="1" operator="lessThan">
      <formula>0.1</formula>
    </cfRule>
  </conditionalFormatting>
  <conditionalFormatting sqref="J12:J13">
    <cfRule type="containsText" dxfId="65" priority="41" stopIfTrue="1" operator="containsText" text="p&lt;0.001">
      <formula>NOT(ISERROR(SEARCH("p&lt;0.001",J12)))</formula>
    </cfRule>
    <cfRule type="containsText" dxfId="64" priority="42" stopIfTrue="1" operator="containsText" text="p&lt;0.01">
      <formula>NOT(ISERROR(SEARCH("p&lt;0.01",J12)))</formula>
    </cfRule>
    <cfRule type="containsText" dxfId="63" priority="43" stopIfTrue="1" operator="containsText" text="p&lt;0.05">
      <formula>NOT(ISERROR(SEARCH("p&lt;0.05",J12)))</formula>
    </cfRule>
    <cfRule type="containsText" dxfId="62" priority="44" stopIfTrue="1" operator="containsText" text="p&lt;0.1">
      <formula>NOT(ISERROR(SEARCH("p&lt;0.1",J12)))</formula>
    </cfRule>
  </conditionalFormatting>
  <conditionalFormatting sqref="H3:I4">
    <cfRule type="cellIs" dxfId="29" priority="13" stopIfTrue="1" operator="lessThan">
      <formula>0.0001</formula>
    </cfRule>
    <cfRule type="cellIs" dxfId="28" priority="14" stopIfTrue="1" operator="lessThan">
      <formula>0.001</formula>
    </cfRule>
    <cfRule type="cellIs" dxfId="27" priority="15" stopIfTrue="1" operator="lessThan">
      <formula>0.05</formula>
    </cfRule>
    <cfRule type="cellIs" dxfId="26" priority="16" stopIfTrue="1" operator="lessThan">
      <formula>0.1</formula>
    </cfRule>
  </conditionalFormatting>
  <conditionalFormatting sqref="J3:J4">
    <cfRule type="containsText" dxfId="25" priority="9" stopIfTrue="1" operator="containsText" text="p&lt;0.001">
      <formula>NOT(ISERROR(SEARCH("p&lt;0.001",J3)))</formula>
    </cfRule>
    <cfRule type="containsText" dxfId="24" priority="10" stopIfTrue="1" operator="containsText" text="p&lt;0.01">
      <formula>NOT(ISERROR(SEARCH("p&lt;0.01",J3)))</formula>
    </cfRule>
    <cfRule type="containsText" dxfId="23" priority="11" stopIfTrue="1" operator="containsText" text="p&lt;0.05">
      <formula>NOT(ISERROR(SEARCH("p&lt;0.05",J3)))</formula>
    </cfRule>
    <cfRule type="containsText" dxfId="22" priority="12" stopIfTrue="1" operator="containsText" text="p&lt;0.1">
      <formula>NOT(ISERROR(SEARCH("p&lt;0.1",J3)))</formula>
    </cfRule>
  </conditionalFormatting>
  <conditionalFormatting sqref="H5:I6">
    <cfRule type="cellIs" dxfId="21" priority="5" stopIfTrue="1" operator="lessThan">
      <formula>0.0001</formula>
    </cfRule>
    <cfRule type="cellIs" dxfId="20" priority="6" stopIfTrue="1" operator="lessThan">
      <formula>0.001</formula>
    </cfRule>
    <cfRule type="cellIs" dxfId="19" priority="7" stopIfTrue="1" operator="lessThan">
      <formula>0.05</formula>
    </cfRule>
    <cfRule type="cellIs" dxfId="18" priority="8" stopIfTrue="1" operator="lessThan">
      <formula>0.1</formula>
    </cfRule>
  </conditionalFormatting>
  <conditionalFormatting sqref="J5:J6">
    <cfRule type="containsText" dxfId="17" priority="1" stopIfTrue="1" operator="containsText" text="p&lt;0.001">
      <formula>NOT(ISERROR(SEARCH("p&lt;0.001",J5)))</formula>
    </cfRule>
    <cfRule type="containsText" dxfId="16" priority="2" stopIfTrue="1" operator="containsText" text="p&lt;0.01">
      <formula>NOT(ISERROR(SEARCH("p&lt;0.01",J5)))</formula>
    </cfRule>
    <cfRule type="containsText" dxfId="15" priority="3" stopIfTrue="1" operator="containsText" text="p&lt;0.05">
      <formula>NOT(ISERROR(SEARCH("p&lt;0.05",J5)))</formula>
    </cfRule>
    <cfRule type="containsText" dxfId="14" priority="4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061D-5A1A-4372-8C21-C95A8AD084DD}">
  <dimension ref="A1:N17"/>
  <sheetViews>
    <sheetView showGridLines="0" zoomScale="83" zoomScaleNormal="83" workbookViewId="0"/>
  </sheetViews>
  <sheetFormatPr defaultRowHeight="14.4" x14ac:dyDescent="0.3"/>
  <cols>
    <col min="1" max="1" width="14.109375" style="37" bestFit="1" customWidth="1"/>
    <col min="2" max="2" width="7.109375" style="37" customWidth="1"/>
    <col min="3" max="3" width="12.6640625" style="37" customWidth="1"/>
    <col min="4" max="4" width="11.109375" style="37" customWidth="1"/>
    <col min="5" max="6" width="11.21875" style="37" customWidth="1"/>
    <col min="7" max="7" width="12.5546875" style="37" customWidth="1"/>
    <col min="8" max="8" width="11.44140625" style="37" customWidth="1"/>
    <col min="9" max="9" width="11.6640625" style="37" customWidth="1"/>
    <col min="10" max="10" width="10.109375" style="37" customWidth="1"/>
    <col min="11" max="11" width="10.21875" style="37" customWidth="1"/>
    <col min="12" max="16384" width="8.88671875" style="37"/>
  </cols>
  <sheetData>
    <row r="1" spans="1:14" ht="30" thickBot="1" x14ac:dyDescent="0.35">
      <c r="A1" s="1" t="s">
        <v>6</v>
      </c>
    </row>
    <row r="2" spans="1:14" ht="25.2" customHeight="1" thickTop="1" thickBot="1" x14ac:dyDescent="0.35">
      <c r="A2" s="8" t="str">
        <f>RIGHT([4]f0_b1!A1,3)</f>
        <v>ept</v>
      </c>
      <c r="B2" s="8" t="str">
        <f>RIGHT([4]f0_b1!B1,3)</f>
        <v>ope</v>
      </c>
      <c r="C2" s="8" t="str">
        <f>[4]f0_b1!C1</f>
        <v>estimate</v>
      </c>
      <c r="D2" s="8" t="str">
        <f>[4]f0_b1!D1</f>
        <v>std.error</v>
      </c>
      <c r="E2" s="8" t="str">
        <f>[4]f0_b1!E1</f>
        <v>2.5% CI</v>
      </c>
      <c r="F2" s="8" t="str">
        <f>[4]f0_b1!F1</f>
        <v>97.5% CI</v>
      </c>
      <c r="G2" s="8" t="str">
        <f>[4]f0_b1!G1</f>
        <v>t.value</v>
      </c>
      <c r="H2" s="8" t="str">
        <f>[4]f0_b1!H1</f>
        <v>df</v>
      </c>
      <c r="I2" s="9" t="str">
        <f>[4]f0_b1!I1</f>
        <v>p.value</v>
      </c>
      <c r="J2" s="9" t="str">
        <f>[4]f0_b1!J1</f>
        <v>p.adj. (bf=4)</v>
      </c>
      <c r="K2" s="8" t="str">
        <f>[4]f0_b1!K1</f>
        <v xml:space="preserve">signif. </v>
      </c>
      <c r="M2" s="8" t="s">
        <v>7</v>
      </c>
      <c r="N2" s="8" t="s">
        <v>8</v>
      </c>
    </row>
    <row r="3" spans="1:14" ht="33.6" customHeight="1" thickTop="1" thickBot="1" x14ac:dyDescent="0.35">
      <c r="A3" s="11" t="str">
        <f>RIGHT([4]f0_b1!A2,3)</f>
        <v>MDC</v>
      </c>
      <c r="B3" s="12" t="str">
        <f>RIGHT([4]f0_b1!B2,3)</f>
        <v>MWH</v>
      </c>
      <c r="C3" s="12">
        <f>[4]f0_b1!C2</f>
        <v>0.47</v>
      </c>
      <c r="D3" s="12">
        <f>[4]f0_b1!D2</f>
        <v>0.311</v>
      </c>
      <c r="E3" s="12">
        <f>[4]f0_b1!E2</f>
        <v>-0.13900000000000001</v>
      </c>
      <c r="F3" s="12">
        <f>[4]f0_b1!F2</f>
        <v>1.0780000000000001</v>
      </c>
      <c r="G3" s="12">
        <f>[4]f0_b1!G2</f>
        <v>1.5129999999999999</v>
      </c>
      <c r="H3" s="13">
        <f>[4]f0_b1!H2</f>
        <v>10.07</v>
      </c>
      <c r="I3" s="13">
        <f>[4]f0_b1!I2</f>
        <v>0.16109999999999999</v>
      </c>
      <c r="J3" s="38">
        <f>[4]f0_b1!J2</f>
        <v>0.64439999999999997</v>
      </c>
      <c r="K3" s="11">
        <f>[4]f0_b1!K2</f>
        <v>0</v>
      </c>
      <c r="M3" s="39">
        <f>[5]f0_r2!$B$3</f>
        <v>2.8174816408763698E-2</v>
      </c>
      <c r="N3" s="39">
        <f>[5]f0_r2!$B$2</f>
        <v>0.94762073814392001</v>
      </c>
    </row>
    <row r="4" spans="1:14" ht="33.6" customHeight="1" thickBot="1" x14ac:dyDescent="0.35">
      <c r="A4" s="16" t="str">
        <f>RIGHT([4]f0_b1!A3,3)</f>
        <v>MDC</v>
      </c>
      <c r="B4" s="17" t="str">
        <f>RIGHT([4]f0_b1!B3,3)</f>
        <v>MYN</v>
      </c>
      <c r="C4" s="17">
        <f>[4]f0_b1!C3</f>
        <v>0.76</v>
      </c>
      <c r="D4" s="17">
        <f>[4]f0_b1!D3</f>
        <v>0.249</v>
      </c>
      <c r="E4" s="17">
        <f>[4]f0_b1!E3</f>
        <v>0.27200000000000002</v>
      </c>
      <c r="F4" s="17">
        <f>[4]f0_b1!F3</f>
        <v>1.2470000000000001</v>
      </c>
      <c r="G4" s="17">
        <f>[4]f0_b1!G3</f>
        <v>3.0510000000000002</v>
      </c>
      <c r="H4" s="18">
        <f>[4]f0_b1!H3</f>
        <v>10.07</v>
      </c>
      <c r="I4" s="18">
        <f>[4]f0_b1!I3</f>
        <v>1.21E-2</v>
      </c>
      <c r="J4" s="40">
        <f>[4]f0_b1!J3</f>
        <v>4.8500000000000001E-2</v>
      </c>
      <c r="K4" s="16" t="str">
        <f>[4]f0_b1!K3</f>
        <v>p&lt;0.05</v>
      </c>
    </row>
    <row r="5" spans="1:14" ht="33.6" customHeight="1" thickBot="1" x14ac:dyDescent="0.35">
      <c r="A5" s="16" t="str">
        <f>RIGHT([4]f0_b1!A4,3)</f>
        <v>MDC</v>
      </c>
      <c r="B5" s="17" t="str">
        <f>RIGHT([4]f0_b1!B4,3)</f>
        <v>MDQ</v>
      </c>
      <c r="C5" s="17">
        <f>[4]f0_b1!C4</f>
        <v>2.2869999999999999</v>
      </c>
      <c r="D5" s="17">
        <f>[4]f0_b1!D4</f>
        <v>0.438</v>
      </c>
      <c r="E5" s="17">
        <f>[4]f0_b1!E4</f>
        <v>1.4279999999999999</v>
      </c>
      <c r="F5" s="17">
        <f>[4]f0_b1!F4</f>
        <v>3.1469999999999998</v>
      </c>
      <c r="G5" s="17">
        <f>[4]f0_b1!G4</f>
        <v>5.2160000000000002</v>
      </c>
      <c r="H5" s="18">
        <f>[4]f0_b1!H4</f>
        <v>10.06</v>
      </c>
      <c r="I5" s="18">
        <f>[4]f0_b1!I4</f>
        <v>3.8405999999999998E-4</v>
      </c>
      <c r="J5" s="40">
        <f>[4]f0_b1!J4</f>
        <v>1.5E-3</v>
      </c>
      <c r="K5" s="16" t="str">
        <f>[4]f0_b1!K4</f>
        <v>p&lt;0.01</v>
      </c>
    </row>
    <row r="6" spans="1:14" ht="33.6" customHeight="1" thickBot="1" x14ac:dyDescent="0.35">
      <c r="A6" s="16" t="str">
        <f>RIGHT([4]f0_b1!A5,3)</f>
        <v>MWH</v>
      </c>
      <c r="B6" s="17" t="str">
        <f>RIGHT([4]f0_b1!B5,3)</f>
        <v>MYN</v>
      </c>
      <c r="C6" s="17">
        <f>[4]f0_b1!C5</f>
        <v>0.28999999999999998</v>
      </c>
      <c r="D6" s="17">
        <f>[4]f0_b1!D5</f>
        <v>0.252</v>
      </c>
      <c r="E6" s="17">
        <f>[4]f0_b1!E5</f>
        <v>-0.20499999999999999</v>
      </c>
      <c r="F6" s="17">
        <f>[4]f0_b1!F5</f>
        <v>0.78500000000000003</v>
      </c>
      <c r="G6" s="17">
        <f>[4]f0_b1!G5</f>
        <v>1.1479999999999999</v>
      </c>
      <c r="H6" s="18">
        <f>[4]f0_b1!H5</f>
        <v>9.98</v>
      </c>
      <c r="I6" s="18">
        <f>[4]f0_b1!I5</f>
        <v>0.27760000000000001</v>
      </c>
      <c r="J6" s="40">
        <f>[4]f0_b1!J5</f>
        <v>0.99990000000000001</v>
      </c>
      <c r="K6" s="16">
        <f>[4]f0_b1!K5</f>
        <v>0</v>
      </c>
    </row>
    <row r="7" spans="1:14" ht="33.6" customHeight="1" thickBot="1" x14ac:dyDescent="0.35">
      <c r="A7" s="16" t="str">
        <f>RIGHT([4]f0_b1!A6,3)</f>
        <v>MWH</v>
      </c>
      <c r="B7" s="17" t="str">
        <f>RIGHT([4]f0_b1!B6,3)</f>
        <v>MDQ</v>
      </c>
      <c r="C7" s="17">
        <f>[4]f0_b1!C6</f>
        <v>1.8169999999999999</v>
      </c>
      <c r="D7" s="17">
        <f>[4]f0_b1!D6</f>
        <v>0.63200000000000001</v>
      </c>
      <c r="E7" s="17">
        <f>[4]f0_b1!E6</f>
        <v>0.57999999999999996</v>
      </c>
      <c r="F7" s="17">
        <f>[4]f0_b1!F6</f>
        <v>3.0550000000000002</v>
      </c>
      <c r="G7" s="17">
        <f>[4]f0_b1!G6</f>
        <v>2.8780000000000001</v>
      </c>
      <c r="H7" s="18">
        <f>[4]f0_b1!H6</f>
        <v>10.039999999999999</v>
      </c>
      <c r="I7" s="18">
        <f>[4]f0_b1!I6</f>
        <v>1.6400000000000001E-2</v>
      </c>
      <c r="J7" s="40">
        <f>[4]f0_b1!J6</f>
        <v>6.5600000000000006E-2</v>
      </c>
      <c r="K7" s="16" t="str">
        <f>[4]f0_b1!K6</f>
        <v>(p&lt;0.1)</v>
      </c>
    </row>
    <row r="8" spans="1:14" ht="33.6" customHeight="1" thickBot="1" x14ac:dyDescent="0.35">
      <c r="A8" s="41" t="str">
        <f>RIGHT([4]f0_b1!A7,3)</f>
        <v>MYN</v>
      </c>
      <c r="B8" s="42" t="str">
        <f>RIGHT([4]f0_b1!B7,3)</f>
        <v>MDQ</v>
      </c>
      <c r="C8" s="42">
        <f>[4]f0_b1!C7</f>
        <v>1.528</v>
      </c>
      <c r="D8" s="42">
        <f>[4]f0_b1!D7</f>
        <v>0.59099999999999997</v>
      </c>
      <c r="E8" s="42">
        <f>[4]f0_b1!E7</f>
        <v>0.37</v>
      </c>
      <c r="F8" s="42">
        <f>[4]f0_b1!F7</f>
        <v>2.6859999999999999</v>
      </c>
      <c r="G8" s="42">
        <f>[4]f0_b1!G7</f>
        <v>2.585</v>
      </c>
      <c r="H8" s="43">
        <f>[4]f0_b1!H7</f>
        <v>10.06</v>
      </c>
      <c r="I8" s="43">
        <f>[4]f0_b1!I7</f>
        <v>2.7099999999999999E-2</v>
      </c>
      <c r="J8" s="44">
        <f>[4]f0_b1!J7</f>
        <v>0.1082</v>
      </c>
      <c r="K8" s="41">
        <f>[4]f0_b1!K7</f>
        <v>0</v>
      </c>
    </row>
    <row r="10" spans="1:14" ht="33" customHeight="1" thickBot="1" x14ac:dyDescent="0.35">
      <c r="A10" s="1" t="s">
        <v>4</v>
      </c>
    </row>
    <row r="11" spans="1:14" ht="25.2" customHeight="1" thickTop="1" thickBot="1" x14ac:dyDescent="0.35">
      <c r="A11" s="8" t="str">
        <f>[2]slope_b1!A1</f>
        <v>intercept</v>
      </c>
      <c r="B11" s="8" t="str">
        <f>[2]slope_b1!B1</f>
        <v>slope</v>
      </c>
      <c r="C11" s="8" t="str">
        <f>[2]slope_b1!C1</f>
        <v>estimate</v>
      </c>
      <c r="D11" s="8" t="str">
        <f>[2]slope_b1!D1</f>
        <v>std.error</v>
      </c>
      <c r="E11" s="8" t="str">
        <f>[2]slope_b1!E1</f>
        <v>2.5% CI</v>
      </c>
      <c r="F11" s="8" t="str">
        <f>[2]slope_b1!F1</f>
        <v>97.5% CI</v>
      </c>
      <c r="G11" s="8" t="str">
        <f>[2]slope_b1!G1</f>
        <v>t.value</v>
      </c>
      <c r="H11" s="8" t="str">
        <f>[2]slope_b1!H1</f>
        <v>df</v>
      </c>
      <c r="I11" s="9" t="str">
        <f>[2]slope_b1!I1</f>
        <v>p.value</v>
      </c>
      <c r="J11" s="9" t="str">
        <f>[2]slope_b1!J1</f>
        <v>p.adj. (bf=4)</v>
      </c>
      <c r="K11" s="8" t="str">
        <f>[2]slope_b1!K1</f>
        <v xml:space="preserve">signif. </v>
      </c>
      <c r="M11" s="8" t="s">
        <v>7</v>
      </c>
      <c r="N11" s="8" t="s">
        <v>8</v>
      </c>
    </row>
    <row r="12" spans="1:14" ht="33.6" customHeight="1" thickTop="1" thickBot="1" x14ac:dyDescent="0.35">
      <c r="A12" s="11" t="str">
        <f>RIGHT([2]slope_b1!A2,3)</f>
        <v>MDC</v>
      </c>
      <c r="B12" s="12" t="str">
        <f>RIGHT([2]slope_b1!B2,3)</f>
        <v>MWH</v>
      </c>
      <c r="C12" s="12">
        <f>[2]slope_b1!C2</f>
        <v>-2.423</v>
      </c>
      <c r="D12" s="12">
        <f>[2]slope_b1!D2</f>
        <v>1.2310000000000001</v>
      </c>
      <c r="E12" s="12">
        <f>[2]slope_b1!E2</f>
        <v>-4.835</v>
      </c>
      <c r="F12" s="12">
        <f>[2]slope_b1!F2</f>
        <v>-1.2E-2</v>
      </c>
      <c r="G12" s="12">
        <f>[2]slope_b1!G2</f>
        <v>-1.9690000000000001</v>
      </c>
      <c r="H12" s="12">
        <f>[2]slope_b1!H2</f>
        <v>9.99</v>
      </c>
      <c r="I12" s="13">
        <f>[2]slope_b1!I2</f>
        <v>7.7200000000000005E-2</v>
      </c>
      <c r="J12" s="14">
        <f>[2]slope_b1!J2</f>
        <v>0.30890000000000001</v>
      </c>
      <c r="K12" s="11">
        <f>[2]slope_b1!K2</f>
        <v>0</v>
      </c>
      <c r="M12" s="39">
        <f>[6]slope_r2!$B$3</f>
        <v>0.48829263568562897</v>
      </c>
      <c r="N12" s="39">
        <f>[6]slope_r2!$B$2</f>
        <v>0.80018328350564605</v>
      </c>
    </row>
    <row r="13" spans="1:14" ht="33.6" customHeight="1" thickBot="1" x14ac:dyDescent="0.35">
      <c r="A13" s="16" t="str">
        <f>RIGHT([2]slope_b1!A3,3)</f>
        <v>MDC</v>
      </c>
      <c r="B13" s="17" t="str">
        <f>RIGHT([2]slope_b1!B3,3)</f>
        <v>MYN</v>
      </c>
      <c r="C13" s="17">
        <f>[2]slope_b1!C3</f>
        <v>3.54</v>
      </c>
      <c r="D13" s="17">
        <f>[2]slope_b1!D3</f>
        <v>0.874</v>
      </c>
      <c r="E13" s="17">
        <f>[2]slope_b1!E3</f>
        <v>1.827</v>
      </c>
      <c r="F13" s="17">
        <f>[2]slope_b1!F3</f>
        <v>5.2530000000000001</v>
      </c>
      <c r="G13" s="17">
        <f>[2]slope_b1!G3</f>
        <v>4.05</v>
      </c>
      <c r="H13" s="45">
        <f>[2]slope_b1!H3</f>
        <v>10.01</v>
      </c>
      <c r="I13" s="18">
        <f>[2]slope_b1!I3</f>
        <v>2.3E-3</v>
      </c>
      <c r="J13" s="19">
        <f>[2]slope_b1!J3</f>
        <v>9.2999999999999992E-3</v>
      </c>
      <c r="K13" s="16" t="str">
        <f>[2]slope_b1!K3</f>
        <v>p&lt;0.01</v>
      </c>
    </row>
    <row r="14" spans="1:14" ht="33.6" customHeight="1" thickBot="1" x14ac:dyDescent="0.35">
      <c r="A14" s="16" t="str">
        <f>RIGHT([2]slope_b1!A4,3)</f>
        <v>MDC</v>
      </c>
      <c r="B14" s="17" t="str">
        <f>RIGHT([2]slope_b1!B4,3)</f>
        <v>MDQ</v>
      </c>
      <c r="C14" s="17">
        <f>[2]slope_b1!C4</f>
        <v>6.516</v>
      </c>
      <c r="D14" s="17">
        <f>[2]slope_b1!D4</f>
        <v>1.131</v>
      </c>
      <c r="E14" s="17">
        <f>[2]slope_b1!E4</f>
        <v>4.2990000000000004</v>
      </c>
      <c r="F14" s="17">
        <f>[2]slope_b1!F4</f>
        <v>8.7330000000000005</v>
      </c>
      <c r="G14" s="17">
        <f>[2]slope_b1!G4</f>
        <v>5.7610000000000001</v>
      </c>
      <c r="H14" s="45">
        <f>[2]slope_b1!H4</f>
        <v>10.09</v>
      </c>
      <c r="I14" s="18">
        <f>[2]slope_b1!I4</f>
        <v>1.7642999999999999E-4</v>
      </c>
      <c r="J14" s="19">
        <f>[2]slope_b1!J4</f>
        <v>7.0600000000000003E-4</v>
      </c>
      <c r="K14" s="16" t="str">
        <f>[2]slope_b1!K4</f>
        <v>p&lt;0.001</v>
      </c>
    </row>
    <row r="15" spans="1:14" ht="33.6" customHeight="1" thickBot="1" x14ac:dyDescent="0.35">
      <c r="A15" s="16" t="str">
        <f>RIGHT([2]slope_b1!A5,3)</f>
        <v>MWH</v>
      </c>
      <c r="B15" s="17" t="str">
        <f>RIGHT([2]slope_b1!B5,3)</f>
        <v>MYN</v>
      </c>
      <c r="C15" s="17">
        <f>[2]slope_b1!C5</f>
        <v>5.9640000000000004</v>
      </c>
      <c r="D15" s="17">
        <f>[2]slope_b1!D5</f>
        <v>1.417</v>
      </c>
      <c r="E15" s="17">
        <f>[2]slope_b1!E5</f>
        <v>3.1859999999999999</v>
      </c>
      <c r="F15" s="17">
        <f>[2]slope_b1!F5</f>
        <v>8.7420000000000009</v>
      </c>
      <c r="G15" s="17">
        <f>[2]slope_b1!G5</f>
        <v>4.2080000000000002</v>
      </c>
      <c r="H15" s="45">
        <f>[2]slope_b1!H5</f>
        <v>10.01</v>
      </c>
      <c r="I15" s="18">
        <f>[2]slope_b1!I5</f>
        <v>1.8E-3</v>
      </c>
      <c r="J15" s="19">
        <f>[2]slope_b1!J5</f>
        <v>7.1999999999999998E-3</v>
      </c>
      <c r="K15" s="16" t="str">
        <f>[2]slope_b1!K5</f>
        <v>p&lt;0.01</v>
      </c>
    </row>
    <row r="16" spans="1:14" ht="33.6" customHeight="1" thickBot="1" x14ac:dyDescent="0.35">
      <c r="A16" s="16" t="str">
        <f>RIGHT([2]slope_b1!A6,3)</f>
        <v>MWH</v>
      </c>
      <c r="B16" s="17" t="str">
        <f>RIGHT([2]slope_b1!B6,3)</f>
        <v>MDQ</v>
      </c>
      <c r="C16" s="17">
        <f>[2]slope_b1!C6</f>
        <v>8.94</v>
      </c>
      <c r="D16" s="17">
        <f>[2]slope_b1!D6</f>
        <v>1.7509999999999999</v>
      </c>
      <c r="E16" s="17">
        <f>[2]slope_b1!E6</f>
        <v>5.508</v>
      </c>
      <c r="F16" s="17">
        <f>[2]slope_b1!F6</f>
        <v>12.372</v>
      </c>
      <c r="G16" s="17">
        <f>[2]slope_b1!G6</f>
        <v>5.1050000000000004</v>
      </c>
      <c r="H16" s="45">
        <f>[2]slope_b1!H6</f>
        <v>10.02</v>
      </c>
      <c r="I16" s="18">
        <f>[2]slope_b1!I6</f>
        <v>4.5785999999999998E-4</v>
      </c>
      <c r="J16" s="19">
        <f>[2]slope_b1!J6</f>
        <v>1.8E-3</v>
      </c>
      <c r="K16" s="16" t="str">
        <f>[2]slope_b1!K6</f>
        <v>p&lt;0.01</v>
      </c>
    </row>
    <row r="17" spans="1:11" ht="33.6" customHeight="1" thickBot="1" x14ac:dyDescent="0.35">
      <c r="A17" s="41" t="str">
        <f>RIGHT([2]slope_b1!A7,3)</f>
        <v>MYN</v>
      </c>
      <c r="B17" s="42" t="str">
        <f>RIGHT([2]slope_b1!B7,3)</f>
        <v>MDQ</v>
      </c>
      <c r="C17" s="42">
        <f>[2]slope_b1!C7</f>
        <v>2.976</v>
      </c>
      <c r="D17" s="42">
        <f>[2]slope_b1!D7</f>
        <v>0.79900000000000004</v>
      </c>
      <c r="E17" s="42">
        <f>[2]slope_b1!E7</f>
        <v>1.411</v>
      </c>
      <c r="F17" s="42">
        <f>[2]slope_b1!F7</f>
        <v>4.5419999999999998</v>
      </c>
      <c r="G17" s="42">
        <f>[2]slope_b1!G7</f>
        <v>3.726</v>
      </c>
      <c r="H17" s="46">
        <f>[2]slope_b1!H7</f>
        <v>9.8800000000000008</v>
      </c>
      <c r="I17" s="43">
        <f>[2]slope_b1!I7</f>
        <v>4.0000000000000001E-3</v>
      </c>
      <c r="J17" s="47">
        <f>[2]slope_b1!J7</f>
        <v>1.61E-2</v>
      </c>
      <c r="K17" s="41" t="str">
        <f>[2]slope_b1!K7</f>
        <v>p&lt;0.05</v>
      </c>
    </row>
  </sheetData>
  <conditionalFormatting sqref="J17">
    <cfRule type="containsText" dxfId="13" priority="108" stopIfTrue="1" operator="containsText" text="p&lt;0.001">
      <formula>NOT(ISERROR(SEARCH("p&lt;0.001",J17)))</formula>
    </cfRule>
    <cfRule type="containsText" dxfId="12" priority="109" stopIfTrue="1" operator="containsText" text="p&lt;0.01">
      <formula>NOT(ISERROR(SEARCH("p&lt;0.01",J17)))</formula>
    </cfRule>
    <cfRule type="containsText" dxfId="11" priority="110" stopIfTrue="1" operator="containsText" text="p&lt;0.05">
      <formula>NOT(ISERROR(SEARCH("p&lt;0.05",J17)))</formula>
    </cfRule>
    <cfRule type="containsText" dxfId="10" priority="111" stopIfTrue="1" operator="containsText" text="p&lt;0.1">
      <formula>NOT(ISERROR(SEARCH("p&lt;0.1",J17)))</formula>
    </cfRule>
  </conditionalFormatting>
  <conditionalFormatting sqref="J17">
    <cfRule type="containsText" dxfId="9" priority="76" stopIfTrue="1" operator="containsText" text="p&lt;0.001">
      <formula>NOT(ISERROR(SEARCH("p&lt;0.001",J17)))</formula>
    </cfRule>
    <cfRule type="containsText" dxfId="8" priority="77" stopIfTrue="1" operator="containsText" text="p&lt;0.01">
      <formula>NOT(ISERROR(SEARCH("p&lt;0.01",J17)))</formula>
    </cfRule>
    <cfRule type="containsText" dxfId="7" priority="78" stopIfTrue="1" operator="containsText" text="p&lt;0.05">
      <formula>NOT(ISERROR(SEARCH("p&lt;0.05",J17)))</formula>
    </cfRule>
    <cfRule type="containsText" dxfId="6" priority="79" stopIfTrue="1" operator="containsText" text="p&lt;0.1">
      <formula>NOT(ISERROR(SEARCH("p&lt;0.1",J17)))</formula>
    </cfRule>
  </conditionalFormatting>
  <conditionalFormatting sqref="K12:K17">
    <cfRule type="cellIs" dxfId="5" priority="59" operator="equal">
      <formula>0</formula>
    </cfRule>
  </conditionalFormatting>
  <conditionalFormatting sqref="K3:K8">
    <cfRule type="cellIs" dxfId="4" priority="2" operator="equal">
      <formula>0</formula>
    </cfRule>
  </conditionalFormatting>
  <conditionalFormatting sqref="I3:J8 I12:J17">
    <cfRule type="cellIs" dxfId="3" priority="80" stopIfTrue="1" operator="lessThan">
      <formula>0.0001</formula>
    </cfRule>
    <cfRule type="cellIs" dxfId="2" priority="81" stopIfTrue="1" operator="lessThan">
      <formula>0.001</formula>
    </cfRule>
    <cfRule type="cellIs" dxfId="1" priority="82" stopIfTrue="1" operator="lessThan">
      <formula>0.05</formula>
    </cfRule>
    <cfRule type="cellIs" dxfId="0" priority="83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B0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2022-07-02T00:19:29Z</dcterms:modified>
</cp:coreProperties>
</file>