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NUC Mode and PA\"/>
    </mc:Choice>
  </mc:AlternateContent>
  <xr:revisionPtr revIDLastSave="0" documentId="13_ncr:1_{4B68ECFF-488A-4A03-B00A-AF4C296C7B10}" xr6:coauthVersionLast="47" xr6:coauthVersionMax="47" xr10:uidLastSave="{00000000-0000-0000-0000-000000000000}"/>
  <bookViews>
    <workbookView xWindow="-108" yWindow="-108" windowWidth="23256" windowHeight="13176" xr2:uid="{BECF4D92-6B30-4403-B327-41E2BE06937A}"/>
  </bookViews>
  <sheets>
    <sheet name="Balanced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L2" i="2"/>
  <c r="L3" i="2"/>
  <c r="L4" i="2"/>
  <c r="J9" i="2" s="1"/>
  <c r="J16" i="2" s="1"/>
  <c r="L5" i="2"/>
  <c r="K2" i="2"/>
  <c r="K3" i="2"/>
  <c r="K4" i="2"/>
  <c r="K5" i="2"/>
  <c r="J3" i="2"/>
  <c r="J2" i="2"/>
  <c r="J4" i="2"/>
  <c r="J5" i="2"/>
  <c r="D18" i="2"/>
  <c r="G12" i="2"/>
  <c r="G19" i="2" s="1"/>
  <c r="F12" i="2"/>
  <c r="F19" i="2" s="1"/>
  <c r="E12" i="2"/>
  <c r="E19" i="2" s="1"/>
  <c r="D12" i="2"/>
  <c r="D19" i="2" s="1"/>
  <c r="C12" i="2"/>
  <c r="C19" i="2" s="1"/>
  <c r="B12" i="2"/>
  <c r="B19" i="2" s="1"/>
  <c r="G11" i="2"/>
  <c r="G18" i="2" s="1"/>
  <c r="F11" i="2"/>
  <c r="F18" i="2" s="1"/>
  <c r="E11" i="2"/>
  <c r="E18" i="2" s="1"/>
  <c r="D11" i="2"/>
  <c r="C11" i="2"/>
  <c r="C18" i="2" s="1"/>
  <c r="B11" i="2"/>
  <c r="B18" i="2" s="1"/>
  <c r="G10" i="2"/>
  <c r="G17" i="2" s="1"/>
  <c r="F10" i="2"/>
  <c r="F17" i="2" s="1"/>
  <c r="E10" i="2"/>
  <c r="E17" i="2" s="1"/>
  <c r="D10" i="2"/>
  <c r="D17" i="2" s="1"/>
  <c r="C10" i="2"/>
  <c r="C17" i="2" s="1"/>
  <c r="B10" i="2"/>
  <c r="B17" i="2" s="1"/>
  <c r="G9" i="2"/>
  <c r="G16" i="2" s="1"/>
  <c r="F9" i="2"/>
  <c r="F16" i="2" s="1"/>
  <c r="E9" i="2"/>
  <c r="E16" i="2" s="1"/>
  <c r="D9" i="2"/>
  <c r="D16" i="2" s="1"/>
  <c r="C9" i="2"/>
  <c r="C16" i="2" s="1"/>
  <c r="B9" i="2"/>
  <c r="B16" i="2" s="1"/>
  <c r="L12" i="1"/>
  <c r="K12" i="1"/>
  <c r="J12" i="1"/>
  <c r="L11" i="1"/>
  <c r="K11" i="1"/>
  <c r="J11" i="1"/>
  <c r="L10" i="1"/>
  <c r="K10" i="1"/>
  <c r="J10" i="1"/>
  <c r="L9" i="1"/>
  <c r="K9" i="1"/>
  <c r="K16" i="1" s="1"/>
  <c r="J9" i="1"/>
  <c r="J16" i="1" s="1"/>
  <c r="G12" i="1"/>
  <c r="F12" i="1"/>
  <c r="E12" i="1"/>
  <c r="D12" i="1"/>
  <c r="C12" i="1"/>
  <c r="B12" i="1"/>
  <c r="G11" i="1"/>
  <c r="G18" i="1" s="1"/>
  <c r="F11" i="1"/>
  <c r="F18" i="1" s="1"/>
  <c r="E11" i="1"/>
  <c r="E18" i="1" s="1"/>
  <c r="D11" i="1"/>
  <c r="D18" i="1" s="1"/>
  <c r="C11" i="1"/>
  <c r="C18" i="1" s="1"/>
  <c r="B11" i="1"/>
  <c r="B18" i="1" s="1"/>
  <c r="G10" i="1"/>
  <c r="G17" i="1" s="1"/>
  <c r="F10" i="1"/>
  <c r="F17" i="1" s="1"/>
  <c r="E10" i="1"/>
  <c r="E17" i="1" s="1"/>
  <c r="D10" i="1"/>
  <c r="D17" i="1" s="1"/>
  <c r="C10" i="1"/>
  <c r="B10" i="1"/>
  <c r="G9" i="1"/>
  <c r="F9" i="1"/>
  <c r="E9" i="1"/>
  <c r="E16" i="1" s="1"/>
  <c r="D9" i="1"/>
  <c r="D16" i="1" s="1"/>
  <c r="C9" i="1"/>
  <c r="C16" i="1" s="1"/>
  <c r="B9" i="1"/>
  <c r="G19" i="1"/>
  <c r="F19" i="1"/>
  <c r="E19" i="1"/>
  <c r="D19" i="1"/>
  <c r="C19" i="1"/>
  <c r="B19" i="1"/>
  <c r="L18" i="1"/>
  <c r="K18" i="1"/>
  <c r="J18" i="1"/>
  <c r="C17" i="1"/>
  <c r="B17" i="1"/>
  <c r="G16" i="1"/>
  <c r="F16" i="1"/>
  <c r="B16" i="1"/>
  <c r="L5" i="1"/>
  <c r="L19" i="1" s="1"/>
  <c r="K5" i="1"/>
  <c r="K19" i="1" s="1"/>
  <c r="J5" i="1"/>
  <c r="J19" i="1" s="1"/>
  <c r="L4" i="1"/>
  <c r="K4" i="1"/>
  <c r="J4" i="1"/>
  <c r="L3" i="1"/>
  <c r="L17" i="1" s="1"/>
  <c r="K3" i="1"/>
  <c r="K17" i="1" s="1"/>
  <c r="J3" i="1"/>
  <c r="J17" i="1" s="1"/>
  <c r="L2" i="1"/>
  <c r="L16" i="1" s="1"/>
  <c r="K2" i="1"/>
  <c r="J2" i="1"/>
  <c r="K11" i="2" l="1"/>
  <c r="K18" i="2" s="1"/>
  <c r="B23" i="2"/>
  <c r="B21" i="2"/>
  <c r="J11" i="2"/>
  <c r="J18" i="2" s="1"/>
  <c r="L9" i="2"/>
  <c r="L16" i="2" s="1"/>
  <c r="K9" i="2"/>
  <c r="K16" i="2" s="1"/>
  <c r="L11" i="2"/>
  <c r="L18" i="2" s="1"/>
  <c r="J10" i="2"/>
  <c r="J17" i="2" s="1"/>
  <c r="K10" i="2"/>
  <c r="K17" i="2" s="1"/>
  <c r="L10" i="2"/>
  <c r="L17" i="2" s="1"/>
  <c r="J12" i="2"/>
  <c r="J19" i="2" s="1"/>
  <c r="K12" i="2"/>
  <c r="K19" i="2" s="1"/>
  <c r="L12" i="2"/>
  <c r="L19" i="2" s="1"/>
  <c r="J23" i="1"/>
  <c r="B21" i="1"/>
  <c r="J21" i="1"/>
  <c r="J23" i="2" l="1"/>
  <c r="J21" i="2"/>
</calcChain>
</file>

<file path=xl/sharedStrings.xml><?xml version="1.0" encoding="utf-8"?>
<sst xmlns="http://schemas.openxmlformats.org/spreadsheetml/2006/main" count="126" uniqueCount="14">
  <si>
    <t>mode</t>
  </si>
  <si>
    <t>L*H</t>
  </si>
  <si>
    <t>^[L*]H</t>
  </si>
  <si>
    <t>L*^[H]</t>
  </si>
  <si>
    <t>^[L*H]</t>
  </si>
  <si>
    <t>&gt;H*</t>
  </si>
  <si>
    <t>MDC</t>
  </si>
  <si>
    <t>MWH</t>
  </si>
  <si>
    <t>MYN</t>
  </si>
  <si>
    <t>MDQ</t>
  </si>
  <si>
    <t xml:space="preserve">χ² = </t>
  </si>
  <si>
    <t xml:space="preserve">df = </t>
  </si>
  <si>
    <t>p =</t>
  </si>
  <si>
    <t>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</si>
</sst>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1" xfId="0" applyNumberFormat="1" applyBorder="1"/>
    <xf numFmtId="0" fontId="1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C66BEFF-F35F-4709-A336-6BA4C679385E}" name="Table11017" displayName="Table11017" ref="A1:G5" totalsRowShown="0">
  <autoFilter ref="A1:G5" xr:uid="{1C66BEFF-F35F-4709-A336-6BA4C679385E}"/>
  <tableColumns count="7">
    <tableColumn id="1" xr3:uid="{773D46A8-285E-4A31-9CFD-352583198863}" name="mode"/>
    <tableColumn id="2" xr3:uid="{93AF224B-9405-4EE7-8351-06E190FD6B9C}" name="L*H"/>
    <tableColumn id="3" xr3:uid="{32524B98-0BD7-4586-B844-89C6C9139094}" name="^[L*]H"/>
    <tableColumn id="4" xr3:uid="{1A591EF6-CD11-4E05-B795-4515CFAD7052}" name="L*^[H]"/>
    <tableColumn id="5" xr3:uid="{59293F76-0862-49E8-B1DD-055B54E44916}" name="^[L*H]"/>
    <tableColumn id="6" xr3:uid="{1351A960-1297-4ED4-BF4B-AADBDECA6967}" name="&gt;H*"/>
    <tableColumn id="7" xr3:uid="{94E3E792-1353-4532-AF5A-E8F84915D855}" name="H*"/>
  </tableColumns>
  <tableStyleInfo name="TableStyleMedium2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E9143997-5390-476B-844A-7A35585A75B8}" name="Table138142038" displayName="Table138142038" ref="I8:L12" totalsRowShown="0">
  <autoFilter ref="I8:L12" xr:uid="{E9143997-5390-476B-844A-7A35585A75B8}"/>
  <tableColumns count="4">
    <tableColumn id="1" xr3:uid="{2550775E-EDFC-461D-A2AC-9579D95AF15A}" name="mode"/>
    <tableColumn id="2" xr3:uid="{177F45C5-028A-4C9B-9E78-E42A1C708D40}" name="L*H">
      <calculatedColumnFormula>SUM(Table17131937[[L*H]:[^'[L*H']]])/12</calculatedColumnFormula>
    </tableColumn>
    <tableColumn id="4" xr3:uid="{CEEF70EB-E0E6-4C14-B2D9-A89B80D02B98}" name="L*^[H]">
      <calculatedColumnFormula>SUM(Table17131937[[L*H]:[^'[L*H']]])/12</calculatedColumnFormula>
    </tableColumn>
    <tableColumn id="5" xr3:uid="{4B6EF10B-08BF-46B8-BB49-6C4F1DA15EC7}" name="^[L*H]">
      <calculatedColumnFormula>SUM(Table17131937[[L*H]:[^'[L*H']]])/12</calculatedColumnFormula>
    </tableColumn>
  </tableColumns>
  <tableStyleInfo name="TableStyleMedium2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850B549B-2AA6-4373-A9B8-C3AB58CA2314}" name="Table1369152139" displayName="Table1369152139" ref="I15:L19" totalsRowShown="0">
  <autoFilter ref="I15:L19" xr:uid="{850B549B-2AA6-4373-A9B8-C3AB58CA2314}"/>
  <tableColumns count="4">
    <tableColumn id="1" xr3:uid="{B2FEB895-C631-4697-A5F5-478CE137EB5F}" name="mode"/>
    <tableColumn id="2" xr3:uid="{879CC53A-E743-46F9-AC98-34C58B67CE2F}" name="L*H" dataDxfId="5">
      <calculatedColumnFormula>(J2-J9)^2/J9</calculatedColumnFormula>
    </tableColumn>
    <tableColumn id="4" xr3:uid="{8D401BE8-5059-47B8-B250-359129D59132}" name="L*^[H]" dataDxfId="4">
      <calculatedColumnFormula>(K2-K9)^2/K9</calculatedColumnFormula>
    </tableColumn>
    <tableColumn id="5" xr3:uid="{03B935CC-11DB-402E-BD4C-4A689314C46E}" name="^[L*H]" dataDxfId="3">
      <calculatedColumnFormula>(L2-L9)^2/L9</calculatedColumnFormula>
    </tableColumn>
  </tableColumns>
  <tableStyleInfo name="TableStyleMedium2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87F41ED-7D23-4387-BEB0-FCDE944FACC2}" name="Table110162240" displayName="Table110162240" ref="A8:G12" totalsRowShown="0">
  <autoFilter ref="A8:G12" xr:uid="{987F41ED-7D23-4387-BEB0-FCDE944FACC2}"/>
  <tableColumns count="7">
    <tableColumn id="1" xr3:uid="{0BA48B98-6911-40B4-823C-8073BE04C8AA}" name="mode"/>
    <tableColumn id="2" xr3:uid="{7D4A4AFB-433C-495A-9BFF-22C781AE9E7A}" name="H*">
      <calculatedColumnFormula>SUM(Table1101735[[H*]:[^'[L*H']]])/24</calculatedColumnFormula>
    </tableColumn>
    <tableColumn id="3" xr3:uid="{74E779DB-30D6-460C-8D9F-6EA9130BA894}" name="L*H">
      <calculatedColumnFormula>SUM(Table1101735[[H*]:[^'[L*H']]])/24</calculatedColumnFormula>
    </tableColumn>
    <tableColumn id="4" xr3:uid="{32E09DDC-30B9-4403-8388-85438D27FB6E}" name="&gt;H*">
      <calculatedColumnFormula>SUM(Table1101735[[H*]:[^'[L*H']]])/24</calculatedColumnFormula>
    </tableColumn>
    <tableColumn id="5" xr3:uid="{C431832B-5889-4086-8052-592242166A66}" name="^[L*]H">
      <calculatedColumnFormula>SUM(Table1101735[[H*]:[^'[L*H']]])/24</calculatedColumnFormula>
    </tableColumn>
    <tableColumn id="6" xr3:uid="{6F1869CE-EF84-4747-BBD6-FC1C6BB8801F}" name="L*^[H]">
      <calculatedColumnFormula>SUM(Table1101735[[H*]:[^'[L*H']]])/24</calculatedColumnFormula>
    </tableColumn>
    <tableColumn id="7" xr3:uid="{9C222862-0C44-4292-95A3-47A42FBFC23E}" name="^[L*H]">
      <calculatedColumnFormula>SUM(Table1101735[[H*]:[^'[L*H']]])/24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34B03E-E2A0-4870-818B-F5CAB26CF9D5}" name="Table1361218" displayName="Table1361218" ref="A15:G19" totalsRowShown="0">
  <autoFilter ref="A15:G19" xr:uid="{1734B03E-E2A0-4870-818B-F5CAB26CF9D5}"/>
  <tableColumns count="7">
    <tableColumn id="1" xr3:uid="{E725B80C-2657-44FC-857F-3D587F9DD67B}" name="mode"/>
    <tableColumn id="2" xr3:uid="{465EA1DC-56F8-4706-9BC0-B02CA1555765}" name="L*H" dataDxfId="20">
      <calculatedColumnFormula>(B2-B9)^2/B9</calculatedColumnFormula>
    </tableColumn>
    <tableColumn id="3" xr3:uid="{D7D7D1C4-F4F1-4AF8-B7E4-BC7C9EA2E9B6}" name="^[L*]H" dataDxfId="19">
      <calculatedColumnFormula>(C2-C9)^2/C9</calculatedColumnFormula>
    </tableColumn>
    <tableColumn id="4" xr3:uid="{B5D2699B-5FE1-4AC1-AFF0-F78B57E74C0F}" name="L*^[H]" dataDxfId="18">
      <calculatedColumnFormula>(D2-D9)^2/D9</calculatedColumnFormula>
    </tableColumn>
    <tableColumn id="5" xr3:uid="{D32C9065-FBE2-4431-92C3-F3054341FF7C}" name="^[L*H]" dataDxfId="17">
      <calculatedColumnFormula>(E2-E9)^2/E9</calculatedColumnFormula>
    </tableColumn>
    <tableColumn id="6" xr3:uid="{958C5223-8818-4007-898F-DE208C55099F}" name="&gt;H*" dataDxfId="16">
      <calculatedColumnFormula>(F2-F9)^2/F9</calculatedColumnFormula>
    </tableColumn>
    <tableColumn id="7" xr3:uid="{877EB783-1CB2-4C96-B750-2B956E5F06C9}" name="H*" dataDxfId="15">
      <calculatedColumnFormula>(G2-G9)^2/G9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1311530-93B5-4EBE-8882-0CE7D9E06467}" name="Table171319" displayName="Table171319" ref="I1:L5" totalsRowShown="0">
  <autoFilter ref="I1:L5" xr:uid="{41311530-93B5-4EBE-8882-0CE7D9E06467}"/>
  <tableColumns count="4">
    <tableColumn id="1" xr3:uid="{38BD767D-6D0D-4140-8D48-AA34A72CE23B}" name="mode"/>
    <tableColumn id="2" xr3:uid="{999E71A3-7177-4369-B37A-DA8FAC0E4C3E}" name="L*H">
      <calculatedColumnFormula>B2</calculatedColumnFormula>
    </tableColumn>
    <tableColumn id="4" xr3:uid="{C9079E1E-6B1A-4448-8C70-6C0FD5878B9E}" name="L*^[H]">
      <calculatedColumnFormula>D2</calculatedColumnFormula>
    </tableColumn>
    <tableColumn id="5" xr3:uid="{9D2466C5-C6E1-4644-B626-53924315892B}" name="^[L*H]">
      <calculatedColumnFormula>E2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DE2EFA1-08F0-45D1-A254-D2D21455759E}" name="Table1381420" displayName="Table1381420" ref="I8:L12" totalsRowShown="0">
  <autoFilter ref="I8:L12" xr:uid="{ADE2EFA1-08F0-45D1-A254-D2D21455759E}"/>
  <tableColumns count="4">
    <tableColumn id="1" xr3:uid="{77AB1A5D-2EF9-49C4-B26E-F54523CE1BAD}" name="mode"/>
    <tableColumn id="2" xr3:uid="{926ECA7E-EB06-44D6-ABFA-112BC84239E4}" name="L*H">
      <calculatedColumnFormula>SUM(Table171319[[L*H]:[^'[L*H']]])/12</calculatedColumnFormula>
    </tableColumn>
    <tableColumn id="4" xr3:uid="{242ACA50-91C7-4B6B-9B93-ACAB4F173428}" name="L*^[H]">
      <calculatedColumnFormula>SUM(Table171319[[L*H]:[^'[L*H']]])/12</calculatedColumnFormula>
    </tableColumn>
    <tableColumn id="5" xr3:uid="{CB72129F-085D-4563-91FC-5FBD9832AE45}" name="^[L*H]">
      <calculatedColumnFormula>SUM(Table171319[[L*H]:[^'[L*H']]])/12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FA05A66-21AA-4288-868F-C536B57464D3}" name="Table13691521" displayName="Table13691521" ref="I15:L19" totalsRowShown="0">
  <autoFilter ref="I15:L19" xr:uid="{4FA05A66-21AA-4288-868F-C536B57464D3}"/>
  <tableColumns count="4">
    <tableColumn id="1" xr3:uid="{F591E3F1-1818-432E-AFF4-5E1A83FA76BA}" name="mode"/>
    <tableColumn id="2" xr3:uid="{8D9F6E75-9520-46EA-9FB7-12F7106B21AC}" name="L*H" dataDxfId="14">
      <calculatedColumnFormula>(J2-J9)^2/J9</calculatedColumnFormula>
    </tableColumn>
    <tableColumn id="4" xr3:uid="{BE462331-1FAD-4915-9326-4BD3112A4C4C}" name="L*^[H]" dataDxfId="13">
      <calculatedColumnFormula>(K2-K9)^2/K9</calculatedColumnFormula>
    </tableColumn>
    <tableColumn id="5" xr3:uid="{EFE4F5EB-A198-4DD4-BF80-0206ADF3637A}" name="^[L*H]" dataDxfId="12">
      <calculatedColumnFormula>(L2-L9)^2/L9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D162E53-8BE7-4A82-B8F2-7B82E5BAEE38}" name="Table1101622" displayName="Table1101622" ref="A8:G12" totalsRowShown="0">
  <autoFilter ref="A8:G12" xr:uid="{9D162E53-8BE7-4A82-B8F2-7B82E5BAEE38}"/>
  <tableColumns count="7">
    <tableColumn id="1" xr3:uid="{E2666682-1A87-480A-81C0-5F55DBC00916}" name="mode"/>
    <tableColumn id="2" xr3:uid="{F107CF9F-001D-4DF7-843F-C5E424EC701D}" name="L*H">
      <calculatedColumnFormula>SUM(Table11017[[L*H]:[H*]])/24</calculatedColumnFormula>
    </tableColumn>
    <tableColumn id="3" xr3:uid="{93C3435A-8585-43A1-9B01-FC4465090D43}" name="^[L*]H">
      <calculatedColumnFormula>SUM(Table11017[[L*H]:[H*]])/24</calculatedColumnFormula>
    </tableColumn>
    <tableColumn id="4" xr3:uid="{50CFD64C-EF38-4E96-8031-035C085E741E}" name="L*^[H]">
      <calculatedColumnFormula>SUM(Table11017[[L*H]:[H*]])/24</calculatedColumnFormula>
    </tableColumn>
    <tableColumn id="5" xr3:uid="{E0836D42-DDE3-462D-A4CE-DBCD65C610AF}" name="^[L*H]">
      <calculatedColumnFormula>SUM(Table11017[[L*H]:[H*]])/24</calculatedColumnFormula>
    </tableColumn>
    <tableColumn id="6" xr3:uid="{3A2432EF-386A-4407-8B84-E563D7225B5F}" name="&gt;H*">
      <calculatedColumnFormula>SUM(Table11017[[L*H]:[H*]])/24</calculatedColumnFormula>
    </tableColumn>
    <tableColumn id="7" xr3:uid="{B0070309-6551-4948-9434-B68339112E17}" name="H*">
      <calculatedColumnFormula>SUM(Table11017[[L*H]:[H*]])/24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9F8B90D-3C40-46D0-B4F4-C04662958959}" name="Table1101735" displayName="Table1101735" ref="A1:G5" totalsRowShown="0">
  <autoFilter ref="A1:G5" xr:uid="{49F8B90D-3C40-46D0-B4F4-C04662958959}"/>
  <tableColumns count="7">
    <tableColumn id="1" xr3:uid="{8985613B-872D-4A1E-B943-3DABAB18BCDA}" name="mode"/>
    <tableColumn id="2" xr3:uid="{CF1AD6C6-A30C-4022-8D72-468086F7EC28}" name="H*"/>
    <tableColumn id="3" xr3:uid="{CB113298-2BEE-43A6-95D2-F2173420DB35}" name="L*H"/>
    <tableColumn id="4" xr3:uid="{E8706F91-8CEA-493E-B698-38EE55DC7099}" name="&gt;H*"/>
    <tableColumn id="5" xr3:uid="{86D2D39F-EF52-48DD-879A-2E626F596B08}" name="^[L*]H"/>
    <tableColumn id="6" xr3:uid="{4E71BD4D-D6C1-45B0-93B4-47076FDFA265}" name="L*^[H]"/>
    <tableColumn id="7" xr3:uid="{5B0DC815-F132-4DE1-A252-C346CF7059A8}" name="^[L*H]"/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6F3272D-1688-4250-9CB1-1B519AAA7C4A}" name="Table136121836" displayName="Table136121836" ref="A15:G19" totalsRowShown="0">
  <autoFilter ref="A15:G19" xr:uid="{76F3272D-1688-4250-9CB1-1B519AAA7C4A}"/>
  <tableColumns count="7">
    <tableColumn id="1" xr3:uid="{9BDA0CBB-939E-4BF3-8A96-2418BE38A6C4}" name="mode"/>
    <tableColumn id="2" xr3:uid="{3724B467-5D10-4C0E-AB65-5235024550F7}" name="H*" dataDxfId="11">
      <calculatedColumnFormula>(B2-B9)^2/B9</calculatedColumnFormula>
    </tableColumn>
    <tableColumn id="3" xr3:uid="{21B56197-C0DB-4898-859B-D6B73846B621}" name="L*H" dataDxfId="10">
      <calculatedColumnFormula>(C2-C9)^2/C9</calculatedColumnFormula>
    </tableColumn>
    <tableColumn id="4" xr3:uid="{376FD789-DA86-4A81-A677-1FAB0CE90778}" name="&gt;H*" dataDxfId="9">
      <calculatedColumnFormula>(D2-D9)^2/D9</calculatedColumnFormula>
    </tableColumn>
    <tableColumn id="5" xr3:uid="{96DB406E-9148-4889-A545-3D2A76E6A698}" name="^[L*]H" dataDxfId="8">
      <calculatedColumnFormula>(E2-E9)^2/E9</calculatedColumnFormula>
    </tableColumn>
    <tableColumn id="6" xr3:uid="{FEA7C654-A5B9-4FCC-9DFB-69DFE88E38AC}" name="L*^[H]" dataDxfId="7">
      <calculatedColumnFormula>(F2-F9)^2/F9</calculatedColumnFormula>
    </tableColumn>
    <tableColumn id="7" xr3:uid="{7BE99BB3-1A4B-4EA9-A548-30040D884AA0}" name="^[L*H]" dataDxfId="6">
      <calculatedColumnFormula>(G2-G9)^2/G9</calculatedColumnFormula>
    </tableColumn>
  </tableColumns>
  <tableStyleInfo name="TableStyleMedium2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469A7D4-19C2-4E7A-920E-F66C3E6F69BD}" name="Table17131937" displayName="Table17131937" ref="I1:L5" totalsRowShown="0">
  <autoFilter ref="I1:L5" xr:uid="{5469A7D4-19C2-4E7A-920E-F66C3E6F69BD}"/>
  <tableColumns count="4">
    <tableColumn id="1" xr3:uid="{FEB52310-29EB-41CE-A232-DB487374BB31}" name="mode"/>
    <tableColumn id="2" xr3:uid="{3CD11575-2BB6-446E-A016-FB0C45CEB4E1}" name="L*H" dataDxfId="2">
      <calculatedColumnFormula>C2</calculatedColumnFormula>
    </tableColumn>
    <tableColumn id="4" xr3:uid="{865764CC-DD6E-418B-A96F-6E27581399EC}" name="L*^[H]" dataDxfId="1">
      <calculatedColumnFormula>F2</calculatedColumnFormula>
    </tableColumn>
    <tableColumn id="5" xr3:uid="{E91F6C09-D936-4B34-A1AB-8C15B9422E90}" name="^[L*H]" dataDxfId="0">
      <calculatedColumnFormula>G2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69A5-35F2-498E-8981-D3A96A5AA5DB}">
  <dimension ref="A1:L23"/>
  <sheetViews>
    <sheetView tabSelected="1" workbookViewId="0">
      <selection activeCell="B24" sqref="B24"/>
    </sheetView>
  </sheetViews>
  <sheetFormatPr defaultRowHeight="14.4" x14ac:dyDescent="0.3"/>
  <cols>
    <col min="7" max="7" width="6" customWidth="1"/>
    <col min="16" max="16" width="17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I1" t="s">
        <v>0</v>
      </c>
      <c r="J1" t="s">
        <v>1</v>
      </c>
      <c r="K1" t="s">
        <v>3</v>
      </c>
      <c r="L1" t="s">
        <v>4</v>
      </c>
    </row>
    <row r="2" spans="1:12" x14ac:dyDescent="0.3">
      <c r="A2" t="s">
        <v>6</v>
      </c>
      <c r="B2">
        <v>162</v>
      </c>
      <c r="C2">
        <v>0</v>
      </c>
      <c r="D2">
        <v>0</v>
      </c>
      <c r="E2">
        <v>0</v>
      </c>
      <c r="F2">
        <v>2</v>
      </c>
      <c r="G2">
        <v>2</v>
      </c>
      <c r="I2" t="s">
        <v>6</v>
      </c>
      <c r="J2">
        <f>B2</f>
        <v>162</v>
      </c>
      <c r="K2">
        <f>D2</f>
        <v>0</v>
      </c>
      <c r="L2">
        <f>E2</f>
        <v>0</v>
      </c>
    </row>
    <row r="3" spans="1:12" x14ac:dyDescent="0.3">
      <c r="A3" t="s">
        <v>7</v>
      </c>
      <c r="B3">
        <v>164</v>
      </c>
      <c r="C3">
        <v>0</v>
      </c>
      <c r="D3">
        <v>1</v>
      </c>
      <c r="E3">
        <v>0</v>
      </c>
      <c r="F3">
        <v>0</v>
      </c>
      <c r="G3">
        <v>0</v>
      </c>
      <c r="I3" t="s">
        <v>7</v>
      </c>
      <c r="J3">
        <f t="shared" ref="J3:J5" si="0">B3</f>
        <v>164</v>
      </c>
      <c r="K3">
        <f t="shared" ref="K3:L5" si="1">D3</f>
        <v>1</v>
      </c>
      <c r="L3">
        <f t="shared" si="1"/>
        <v>0</v>
      </c>
    </row>
    <row r="4" spans="1:12" x14ac:dyDescent="0.3">
      <c r="A4" t="s">
        <v>8</v>
      </c>
      <c r="B4">
        <v>115</v>
      </c>
      <c r="C4">
        <v>3</v>
      </c>
      <c r="D4">
        <v>5</v>
      </c>
      <c r="E4">
        <v>40</v>
      </c>
      <c r="F4">
        <v>2</v>
      </c>
      <c r="G4">
        <v>0</v>
      </c>
      <c r="I4" t="s">
        <v>8</v>
      </c>
      <c r="J4">
        <f t="shared" si="0"/>
        <v>115</v>
      </c>
      <c r="K4">
        <f t="shared" si="1"/>
        <v>5</v>
      </c>
      <c r="L4">
        <f t="shared" si="1"/>
        <v>40</v>
      </c>
    </row>
    <row r="5" spans="1:12" x14ac:dyDescent="0.3">
      <c r="A5" t="s">
        <v>9</v>
      </c>
      <c r="B5">
        <v>45</v>
      </c>
      <c r="C5">
        <v>3</v>
      </c>
      <c r="D5">
        <v>26</v>
      </c>
      <c r="E5">
        <v>91</v>
      </c>
      <c r="F5">
        <v>1</v>
      </c>
      <c r="G5">
        <v>0</v>
      </c>
      <c r="I5" t="s">
        <v>9</v>
      </c>
      <c r="J5">
        <f t="shared" si="0"/>
        <v>45</v>
      </c>
      <c r="K5">
        <f t="shared" si="1"/>
        <v>26</v>
      </c>
      <c r="L5">
        <f t="shared" si="1"/>
        <v>91</v>
      </c>
    </row>
    <row r="8" spans="1:12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13</v>
      </c>
      <c r="I8" t="s">
        <v>0</v>
      </c>
      <c r="J8" t="s">
        <v>1</v>
      </c>
      <c r="K8" t="s">
        <v>3</v>
      </c>
      <c r="L8" t="s">
        <v>4</v>
      </c>
    </row>
    <row r="9" spans="1:12" x14ac:dyDescent="0.3">
      <c r="A9" t="s">
        <v>6</v>
      </c>
      <c r="B9">
        <f>SUM(Table11017[[L*H]:[H*]])/24</f>
        <v>27.583333333333332</v>
      </c>
      <c r="C9">
        <f>SUM(Table11017[[L*H]:[H*]])/24</f>
        <v>27.583333333333332</v>
      </c>
      <c r="D9">
        <f>SUM(Table11017[[L*H]:[H*]])/24</f>
        <v>27.583333333333332</v>
      </c>
      <c r="E9">
        <f>SUM(Table11017[[L*H]:[H*]])/24</f>
        <v>27.583333333333332</v>
      </c>
      <c r="F9">
        <f>SUM(Table11017[[L*H]:[H*]])/24</f>
        <v>27.583333333333332</v>
      </c>
      <c r="G9">
        <f>SUM(Table11017[[L*H]:[H*]])/24</f>
        <v>27.583333333333332</v>
      </c>
      <c r="I9" t="s">
        <v>6</v>
      </c>
      <c r="J9">
        <f>SUM(Table171319[[L*H]:[^'[L*H']]])/12</f>
        <v>54.083333333333336</v>
      </c>
      <c r="K9">
        <f>SUM(Table171319[[L*H]:[^'[L*H']]])/12</f>
        <v>54.083333333333336</v>
      </c>
      <c r="L9">
        <f>SUM(Table171319[[L*H]:[^'[L*H']]])/12</f>
        <v>54.083333333333336</v>
      </c>
    </row>
    <row r="10" spans="1:12" x14ac:dyDescent="0.3">
      <c r="A10" t="s">
        <v>7</v>
      </c>
      <c r="B10">
        <f>SUM(Table11017[[L*H]:[H*]])/24</f>
        <v>27.583333333333332</v>
      </c>
      <c r="C10">
        <f>SUM(Table11017[[L*H]:[H*]])/24</f>
        <v>27.583333333333332</v>
      </c>
      <c r="D10">
        <f>SUM(Table11017[[L*H]:[H*]])/24</f>
        <v>27.583333333333332</v>
      </c>
      <c r="E10">
        <f>SUM(Table11017[[L*H]:[H*]])/24</f>
        <v>27.583333333333332</v>
      </c>
      <c r="F10">
        <f>SUM(Table11017[[L*H]:[H*]])/24</f>
        <v>27.583333333333332</v>
      </c>
      <c r="G10">
        <f>SUM(Table11017[[L*H]:[H*]])/24</f>
        <v>27.583333333333332</v>
      </c>
      <c r="I10" t="s">
        <v>7</v>
      </c>
      <c r="J10">
        <f>SUM(Table171319[[L*H]:[^'[L*H']]])/12</f>
        <v>54.083333333333336</v>
      </c>
      <c r="K10">
        <f>SUM(Table171319[[L*H]:[^'[L*H']]])/12</f>
        <v>54.083333333333336</v>
      </c>
      <c r="L10">
        <f>SUM(Table171319[[L*H]:[^'[L*H']]])/12</f>
        <v>54.083333333333336</v>
      </c>
    </row>
    <row r="11" spans="1:12" x14ac:dyDescent="0.3">
      <c r="A11" t="s">
        <v>8</v>
      </c>
      <c r="B11">
        <f>SUM(Table11017[[L*H]:[H*]])/24</f>
        <v>27.583333333333332</v>
      </c>
      <c r="C11">
        <f>SUM(Table11017[[L*H]:[H*]])/24</f>
        <v>27.583333333333332</v>
      </c>
      <c r="D11">
        <f>SUM(Table11017[[L*H]:[H*]])/24</f>
        <v>27.583333333333332</v>
      </c>
      <c r="E11">
        <f>SUM(Table11017[[L*H]:[H*]])/24</f>
        <v>27.583333333333332</v>
      </c>
      <c r="F11">
        <f>SUM(Table11017[[L*H]:[H*]])/24</f>
        <v>27.583333333333332</v>
      </c>
      <c r="G11">
        <f>SUM(Table11017[[L*H]:[H*]])/24</f>
        <v>27.583333333333332</v>
      </c>
      <c r="I11" t="s">
        <v>8</v>
      </c>
      <c r="J11">
        <f>SUM(Table171319[[L*H]:[^'[L*H']]])/12</f>
        <v>54.083333333333336</v>
      </c>
      <c r="K11">
        <f>SUM(Table171319[[L*H]:[^'[L*H']]])/12</f>
        <v>54.083333333333336</v>
      </c>
      <c r="L11">
        <f>SUM(Table171319[[L*H]:[^'[L*H']]])/12</f>
        <v>54.083333333333336</v>
      </c>
    </row>
    <row r="12" spans="1:12" x14ac:dyDescent="0.3">
      <c r="A12" t="s">
        <v>9</v>
      </c>
      <c r="B12">
        <f>SUM(Table11017[[L*H]:[H*]])/24</f>
        <v>27.583333333333332</v>
      </c>
      <c r="C12">
        <f>SUM(Table11017[[L*H]:[H*]])/24</f>
        <v>27.583333333333332</v>
      </c>
      <c r="D12">
        <f>SUM(Table11017[[L*H]:[H*]])/24</f>
        <v>27.583333333333332</v>
      </c>
      <c r="E12">
        <f>SUM(Table11017[[L*H]:[H*]])/24</f>
        <v>27.583333333333332</v>
      </c>
      <c r="F12">
        <f>SUM(Table11017[[L*H]:[H*]])/24</f>
        <v>27.583333333333332</v>
      </c>
      <c r="G12">
        <f>SUM(Table11017[[L*H]:[H*]])/24</f>
        <v>27.583333333333332</v>
      </c>
      <c r="I12" t="s">
        <v>9</v>
      </c>
      <c r="J12">
        <f>SUM(Table171319[[L*H]:[^'[L*H']]])/12</f>
        <v>54.083333333333336</v>
      </c>
      <c r="K12">
        <f>SUM(Table171319[[L*H]:[^'[L*H']]])/12</f>
        <v>54.083333333333336</v>
      </c>
      <c r="L12">
        <f>SUM(Table171319[[L*H]:[^'[L*H']]])/12</f>
        <v>54.083333333333336</v>
      </c>
    </row>
    <row r="15" spans="1:12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13</v>
      </c>
      <c r="I15" t="s">
        <v>0</v>
      </c>
      <c r="J15" t="s">
        <v>1</v>
      </c>
      <c r="K15" t="s">
        <v>3</v>
      </c>
      <c r="L15" t="s">
        <v>4</v>
      </c>
    </row>
    <row r="16" spans="1:12" x14ac:dyDescent="0.3">
      <c r="A16" t="s">
        <v>6</v>
      </c>
      <c r="B16" s="1">
        <f>(B2-B9)^2/B9</f>
        <v>655.02744209466255</v>
      </c>
      <c r="C16" s="1">
        <f t="shared" ref="C16:G19" si="2">(C2-C9)^2/C9</f>
        <v>27.583333333333332</v>
      </c>
      <c r="D16" s="1">
        <f t="shared" si="2"/>
        <v>27.583333333333332</v>
      </c>
      <c r="E16" s="1">
        <f t="shared" si="2"/>
        <v>27.583333333333332</v>
      </c>
      <c r="F16" s="1">
        <f t="shared" si="2"/>
        <v>23.72834843907351</v>
      </c>
      <c r="G16" s="1">
        <f t="shared" si="2"/>
        <v>23.72834843907351</v>
      </c>
      <c r="I16" t="s">
        <v>6</v>
      </c>
      <c r="J16" s="1">
        <f>(J2-J9)^2/J9</f>
        <v>215.33448895737024</v>
      </c>
      <c r="K16" s="1">
        <f>(K2-K9)^2/K9</f>
        <v>54.083333333333336</v>
      </c>
      <c r="L16" s="1">
        <f>(L2-L9)^2/L9</f>
        <v>54.083333333333336</v>
      </c>
    </row>
    <row r="17" spans="1:12" x14ac:dyDescent="0.3">
      <c r="A17" t="s">
        <v>7</v>
      </c>
      <c r="B17" s="1">
        <f t="shared" ref="B17:F19" si="3">(B3-B10)^2/B10</f>
        <v>674.66490433031208</v>
      </c>
      <c r="C17" s="1">
        <f t="shared" si="3"/>
        <v>27.583333333333332</v>
      </c>
      <c r="D17" s="1">
        <f t="shared" si="3"/>
        <v>25.619587109768378</v>
      </c>
      <c r="E17" s="1">
        <f t="shared" si="3"/>
        <v>27.583333333333332</v>
      </c>
      <c r="F17" s="1">
        <f t="shared" si="3"/>
        <v>27.583333333333332</v>
      </c>
      <c r="G17" s="1">
        <f t="shared" si="2"/>
        <v>27.583333333333332</v>
      </c>
      <c r="I17" t="s">
        <v>7</v>
      </c>
      <c r="J17" s="1">
        <f t="shared" ref="J17:J19" si="4">(J3-J10)^2/J10</f>
        <v>223.3899589111453</v>
      </c>
      <c r="K17" s="1">
        <f>(K3-K10)^2/K10</f>
        <v>52.10182331792501</v>
      </c>
      <c r="L17" s="1">
        <f>(L3-L10)^2/L10</f>
        <v>54.083333333333336</v>
      </c>
    </row>
    <row r="18" spans="1:12" x14ac:dyDescent="0.3">
      <c r="A18" t="s">
        <v>8</v>
      </c>
      <c r="B18" s="1">
        <f t="shared" si="3"/>
        <v>277.03952668680773</v>
      </c>
      <c r="C18" s="1">
        <f t="shared" si="3"/>
        <v>21.909617321248739</v>
      </c>
      <c r="D18" s="1">
        <f t="shared" si="3"/>
        <v>18.489677744209466</v>
      </c>
      <c r="E18" s="1">
        <f t="shared" si="3"/>
        <v>5.5893756294058425</v>
      </c>
      <c r="F18" s="1">
        <f t="shared" si="3"/>
        <v>23.72834843907351</v>
      </c>
      <c r="G18" s="1">
        <f t="shared" si="2"/>
        <v>27.583333333333332</v>
      </c>
      <c r="I18" t="s">
        <v>8</v>
      </c>
      <c r="J18" s="1">
        <f t="shared" si="4"/>
        <v>68.613379558294795</v>
      </c>
      <c r="K18" s="1">
        <f>(K4-K11)^2/K11</f>
        <v>44.545582948125322</v>
      </c>
      <c r="L18" s="1">
        <f>(L4-L11)^2/L11</f>
        <v>3.6673086800205459</v>
      </c>
    </row>
    <row r="19" spans="1:12" x14ac:dyDescent="0.3">
      <c r="A19" t="s">
        <v>9</v>
      </c>
      <c r="B19" s="1">
        <f t="shared" si="3"/>
        <v>10.997230614300102</v>
      </c>
      <c r="C19" s="1">
        <f t="shared" si="3"/>
        <v>21.909617321248739</v>
      </c>
      <c r="D19" s="1">
        <f t="shared" si="3"/>
        <v>9.0886203423967638E-2</v>
      </c>
      <c r="E19" s="1">
        <f t="shared" si="3"/>
        <v>145.80085599194365</v>
      </c>
      <c r="F19" s="1">
        <f t="shared" si="3"/>
        <v>25.619587109768378</v>
      </c>
      <c r="G19" s="1">
        <f t="shared" si="2"/>
        <v>27.583333333333332</v>
      </c>
      <c r="I19" t="s">
        <v>9</v>
      </c>
      <c r="J19" s="1">
        <f t="shared" si="4"/>
        <v>1.5255521314843357</v>
      </c>
      <c r="K19" s="1">
        <f>(K5-K12)^2/K12</f>
        <v>14.582562917308682</v>
      </c>
      <c r="L19" s="1">
        <f>(L5-L12)^2/L12</f>
        <v>25.198895737031325</v>
      </c>
    </row>
    <row r="21" spans="1:12" x14ac:dyDescent="0.3">
      <c r="A21" s="2" t="s">
        <v>10</v>
      </c>
      <c r="B21" s="3">
        <f>SUM(B16:G19)</f>
        <v>2202.1933534743202</v>
      </c>
      <c r="I21" s="2" t="s">
        <v>10</v>
      </c>
      <c r="J21" s="3">
        <f>SUM(J16:L19)</f>
        <v>811.2095531587056</v>
      </c>
    </row>
    <row r="22" spans="1:12" x14ac:dyDescent="0.3">
      <c r="A22" s="2" t="s">
        <v>11</v>
      </c>
      <c r="B22">
        <v>15</v>
      </c>
      <c r="I22" s="2" t="s">
        <v>11</v>
      </c>
      <c r="J22">
        <v>6</v>
      </c>
    </row>
    <row r="23" spans="1:12" x14ac:dyDescent="0.3">
      <c r="A23" s="2" t="s">
        <v>12</v>
      </c>
      <c r="B23">
        <f>_xlfn.CHISQ.TEST(Table11017[[L*H]:[H*]],Table1101622[[L*H]:[H*]])</f>
        <v>0</v>
      </c>
      <c r="I23" s="2" t="s">
        <v>12</v>
      </c>
      <c r="J23">
        <f>_xlfn.CHISQ.TEST(Table171319[[L*H]:[^'[L*H']]],Table1381420[[L*H]:[^'[L*H']]])</f>
        <v>5.8264132096397607E-172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AF7D-898B-47AC-BC20-C2EC52516BD0}">
  <dimension ref="A1:L23"/>
  <sheetViews>
    <sheetView workbookViewId="0">
      <selection activeCell="A9" sqref="A9"/>
    </sheetView>
  </sheetViews>
  <sheetFormatPr defaultRowHeight="14.4" x14ac:dyDescent="0.3"/>
  <cols>
    <col min="7" max="7" width="6" customWidth="1"/>
    <col min="10" max="10" width="12" bestFit="1" customWidth="1"/>
    <col min="16" max="16" width="17.77734375" bestFit="1" customWidth="1"/>
  </cols>
  <sheetData>
    <row r="1" spans="1:12" x14ac:dyDescent="0.3">
      <c r="A1" t="s">
        <v>0</v>
      </c>
      <c r="B1" t="s">
        <v>13</v>
      </c>
      <c r="C1" t="s">
        <v>1</v>
      </c>
      <c r="D1" t="s">
        <v>5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3</v>
      </c>
      <c r="L1" t="s">
        <v>4</v>
      </c>
    </row>
    <row r="2" spans="1:12" x14ac:dyDescent="0.3">
      <c r="A2" t="s">
        <v>6</v>
      </c>
      <c r="B2">
        <v>2</v>
      </c>
      <c r="C2">
        <v>159</v>
      </c>
      <c r="D2">
        <v>2</v>
      </c>
      <c r="E2">
        <v>0</v>
      </c>
      <c r="F2">
        <v>0</v>
      </c>
      <c r="G2">
        <v>0</v>
      </c>
      <c r="I2" t="s">
        <v>6</v>
      </c>
      <c r="J2">
        <f t="shared" ref="J2:J5" si="0">C2</f>
        <v>159</v>
      </c>
      <c r="K2">
        <f t="shared" ref="K2:K5" si="1">F2</f>
        <v>0</v>
      </c>
      <c r="L2">
        <f t="shared" ref="L2:L5" si="2">G2</f>
        <v>0</v>
      </c>
    </row>
    <row r="3" spans="1:12" x14ac:dyDescent="0.3">
      <c r="A3" t="s">
        <v>7</v>
      </c>
      <c r="B3">
        <v>0</v>
      </c>
      <c r="C3">
        <v>160</v>
      </c>
      <c r="D3">
        <v>0</v>
      </c>
      <c r="E3">
        <v>0</v>
      </c>
      <c r="F3">
        <v>1</v>
      </c>
      <c r="G3">
        <v>0</v>
      </c>
      <c r="I3" t="s">
        <v>7</v>
      </c>
      <c r="J3">
        <f>C3</f>
        <v>160</v>
      </c>
      <c r="K3">
        <f t="shared" si="1"/>
        <v>1</v>
      </c>
      <c r="L3">
        <f t="shared" si="2"/>
        <v>0</v>
      </c>
    </row>
    <row r="4" spans="1:12" x14ac:dyDescent="0.3">
      <c r="A4" t="s">
        <v>8</v>
      </c>
      <c r="B4">
        <v>0</v>
      </c>
      <c r="C4">
        <v>114</v>
      </c>
      <c r="D4">
        <v>2</v>
      </c>
      <c r="E4">
        <v>3</v>
      </c>
      <c r="F4">
        <v>5</v>
      </c>
      <c r="G4">
        <v>38</v>
      </c>
      <c r="I4" t="s">
        <v>8</v>
      </c>
      <c r="J4">
        <f t="shared" si="0"/>
        <v>114</v>
      </c>
      <c r="K4">
        <f t="shared" si="1"/>
        <v>5</v>
      </c>
      <c r="L4">
        <f t="shared" si="2"/>
        <v>38</v>
      </c>
    </row>
    <row r="5" spans="1:12" x14ac:dyDescent="0.3">
      <c r="A5" t="s">
        <v>9</v>
      </c>
      <c r="B5">
        <v>0</v>
      </c>
      <c r="C5">
        <v>43</v>
      </c>
      <c r="D5">
        <v>1</v>
      </c>
      <c r="E5">
        <v>3</v>
      </c>
      <c r="F5">
        <v>25</v>
      </c>
      <c r="G5">
        <v>81</v>
      </c>
      <c r="I5" t="s">
        <v>9</v>
      </c>
      <c r="J5">
        <f t="shared" si="0"/>
        <v>43</v>
      </c>
      <c r="K5">
        <f t="shared" si="1"/>
        <v>25</v>
      </c>
      <c r="L5">
        <f t="shared" si="2"/>
        <v>81</v>
      </c>
    </row>
    <row r="8" spans="1:12" x14ac:dyDescent="0.3">
      <c r="A8" t="s">
        <v>0</v>
      </c>
      <c r="B8" t="s">
        <v>13</v>
      </c>
      <c r="C8" t="s">
        <v>1</v>
      </c>
      <c r="D8" t="s">
        <v>5</v>
      </c>
      <c r="E8" t="s">
        <v>2</v>
      </c>
      <c r="F8" t="s">
        <v>3</v>
      </c>
      <c r="G8" t="s">
        <v>4</v>
      </c>
      <c r="I8" t="s">
        <v>0</v>
      </c>
      <c r="J8" t="s">
        <v>1</v>
      </c>
      <c r="K8" t="s">
        <v>3</v>
      </c>
      <c r="L8" t="s">
        <v>4</v>
      </c>
    </row>
    <row r="9" spans="1:12" x14ac:dyDescent="0.3">
      <c r="A9" t="s">
        <v>6</v>
      </c>
      <c r="B9">
        <f>SUM(Table1101735[[H*]:[^'[L*H']]])/24</f>
        <v>26.625</v>
      </c>
      <c r="C9">
        <f>SUM(Table1101735[[H*]:[^'[L*H']]])/24</f>
        <v>26.625</v>
      </c>
      <c r="D9">
        <f>SUM(Table1101735[[H*]:[^'[L*H']]])/24</f>
        <v>26.625</v>
      </c>
      <c r="E9">
        <f>SUM(Table1101735[[H*]:[^'[L*H']]])/24</f>
        <v>26.625</v>
      </c>
      <c r="F9">
        <f>SUM(Table1101735[[H*]:[^'[L*H']]])/24</f>
        <v>26.625</v>
      </c>
      <c r="G9">
        <f>SUM(Table1101735[[H*]:[^'[L*H']]])/24</f>
        <v>26.625</v>
      </c>
      <c r="I9" t="s">
        <v>6</v>
      </c>
      <c r="J9">
        <f>SUM(Table17131937[[L*H]:[^'[L*H']]])/12</f>
        <v>52.166666666666664</v>
      </c>
      <c r="K9">
        <f>SUM(Table17131937[[L*H]:[^'[L*H']]])/12</f>
        <v>52.166666666666664</v>
      </c>
      <c r="L9">
        <f>SUM(Table17131937[[L*H]:[^'[L*H']]])/12</f>
        <v>52.166666666666664</v>
      </c>
    </row>
    <row r="10" spans="1:12" x14ac:dyDescent="0.3">
      <c r="A10" t="s">
        <v>7</v>
      </c>
      <c r="B10">
        <f>SUM(Table1101735[[H*]:[^'[L*H']]])/24</f>
        <v>26.625</v>
      </c>
      <c r="C10">
        <f>SUM(Table1101735[[H*]:[^'[L*H']]])/24</f>
        <v>26.625</v>
      </c>
      <c r="D10">
        <f>SUM(Table1101735[[H*]:[^'[L*H']]])/24</f>
        <v>26.625</v>
      </c>
      <c r="E10">
        <f>SUM(Table1101735[[H*]:[^'[L*H']]])/24</f>
        <v>26.625</v>
      </c>
      <c r="F10">
        <f>SUM(Table1101735[[H*]:[^'[L*H']]])/24</f>
        <v>26.625</v>
      </c>
      <c r="G10">
        <f>SUM(Table1101735[[H*]:[^'[L*H']]])/24</f>
        <v>26.625</v>
      </c>
      <c r="I10" t="s">
        <v>7</v>
      </c>
      <c r="J10">
        <f>SUM(Table17131937[[L*H]:[^'[L*H']]])/12</f>
        <v>52.166666666666664</v>
      </c>
      <c r="K10">
        <f>SUM(Table17131937[[L*H]:[^'[L*H']]])/12</f>
        <v>52.166666666666664</v>
      </c>
      <c r="L10">
        <f>SUM(Table17131937[[L*H]:[^'[L*H']]])/12</f>
        <v>52.166666666666664</v>
      </c>
    </row>
    <row r="11" spans="1:12" x14ac:dyDescent="0.3">
      <c r="A11" t="s">
        <v>8</v>
      </c>
      <c r="B11">
        <f>SUM(Table1101735[[H*]:[^'[L*H']]])/24</f>
        <v>26.625</v>
      </c>
      <c r="C11">
        <f>SUM(Table1101735[[H*]:[^'[L*H']]])/24</f>
        <v>26.625</v>
      </c>
      <c r="D11">
        <f>SUM(Table1101735[[H*]:[^'[L*H']]])/24</f>
        <v>26.625</v>
      </c>
      <c r="E11">
        <f>SUM(Table1101735[[H*]:[^'[L*H']]])/24</f>
        <v>26.625</v>
      </c>
      <c r="F11">
        <f>SUM(Table1101735[[H*]:[^'[L*H']]])/24</f>
        <v>26.625</v>
      </c>
      <c r="G11">
        <f>SUM(Table1101735[[H*]:[^'[L*H']]])/24</f>
        <v>26.625</v>
      </c>
      <c r="I11" t="s">
        <v>8</v>
      </c>
      <c r="J11">
        <f>SUM(Table17131937[[L*H]:[^'[L*H']]])/12</f>
        <v>52.166666666666664</v>
      </c>
      <c r="K11">
        <f>SUM(Table17131937[[L*H]:[^'[L*H']]])/12</f>
        <v>52.166666666666664</v>
      </c>
      <c r="L11">
        <f>SUM(Table17131937[[L*H]:[^'[L*H']]])/12</f>
        <v>52.166666666666664</v>
      </c>
    </row>
    <row r="12" spans="1:12" x14ac:dyDescent="0.3">
      <c r="A12" t="s">
        <v>9</v>
      </c>
      <c r="B12">
        <f>SUM(Table1101735[[H*]:[^'[L*H']]])/24</f>
        <v>26.625</v>
      </c>
      <c r="C12">
        <f>SUM(Table1101735[[H*]:[^'[L*H']]])/24</f>
        <v>26.625</v>
      </c>
      <c r="D12">
        <f>SUM(Table1101735[[H*]:[^'[L*H']]])/24</f>
        <v>26.625</v>
      </c>
      <c r="E12">
        <f>SUM(Table1101735[[H*]:[^'[L*H']]])/24</f>
        <v>26.625</v>
      </c>
      <c r="F12">
        <f>SUM(Table1101735[[H*]:[^'[L*H']]])/24</f>
        <v>26.625</v>
      </c>
      <c r="G12">
        <f>SUM(Table1101735[[H*]:[^'[L*H']]])/24</f>
        <v>26.625</v>
      </c>
      <c r="I12" t="s">
        <v>9</v>
      </c>
      <c r="J12">
        <f>SUM(Table17131937[[L*H]:[^'[L*H']]])/12</f>
        <v>52.166666666666664</v>
      </c>
      <c r="K12">
        <f>SUM(Table17131937[[L*H]:[^'[L*H']]])/12</f>
        <v>52.166666666666664</v>
      </c>
      <c r="L12">
        <f>SUM(Table17131937[[L*H]:[^'[L*H']]])/12</f>
        <v>52.166666666666664</v>
      </c>
    </row>
    <row r="15" spans="1:12" x14ac:dyDescent="0.3">
      <c r="A15" t="s">
        <v>0</v>
      </c>
      <c r="B15" t="s">
        <v>13</v>
      </c>
      <c r="C15" t="s">
        <v>1</v>
      </c>
      <c r="D15" t="s">
        <v>5</v>
      </c>
      <c r="E15" t="s">
        <v>2</v>
      </c>
      <c r="F15" t="s">
        <v>3</v>
      </c>
      <c r="G15" t="s">
        <v>4</v>
      </c>
      <c r="I15" t="s">
        <v>0</v>
      </c>
      <c r="J15" t="s">
        <v>1</v>
      </c>
      <c r="K15" t="s">
        <v>3</v>
      </c>
      <c r="L15" t="s">
        <v>4</v>
      </c>
    </row>
    <row r="16" spans="1:12" x14ac:dyDescent="0.3">
      <c r="A16" t="s">
        <v>6</v>
      </c>
      <c r="B16" s="1">
        <f>(B2-B9)^2/B9</f>
        <v>22.775234741784036</v>
      </c>
      <c r="C16" s="1">
        <f t="shared" ref="C16:G19" si="3">(C2-C9)^2/C9</f>
        <v>658.14612676056333</v>
      </c>
      <c r="D16" s="1">
        <f t="shared" si="3"/>
        <v>22.775234741784036</v>
      </c>
      <c r="E16" s="1">
        <f t="shared" si="3"/>
        <v>26.625</v>
      </c>
      <c r="F16" s="1">
        <f t="shared" si="3"/>
        <v>26.625</v>
      </c>
      <c r="G16" s="1">
        <f t="shared" si="3"/>
        <v>26.625</v>
      </c>
      <c r="I16" t="s">
        <v>6</v>
      </c>
      <c r="J16" s="1">
        <f>(J2-J9)^2/J9</f>
        <v>218.78647497337599</v>
      </c>
      <c r="K16" s="1">
        <f>(K2-K9)^2/K9</f>
        <v>52.166666666666664</v>
      </c>
      <c r="L16" s="1">
        <f>(L2-L9)^2/L9</f>
        <v>52.166666666666664</v>
      </c>
    </row>
    <row r="17" spans="1:12" x14ac:dyDescent="0.3">
      <c r="A17" t="s">
        <v>7</v>
      </c>
      <c r="B17" s="1">
        <f t="shared" ref="B17:F19" si="4">(B3-B10)^2/B10</f>
        <v>26.625</v>
      </c>
      <c r="C17" s="1">
        <f t="shared" si="4"/>
        <v>668.12734741784038</v>
      </c>
      <c r="D17" s="1">
        <f t="shared" si="4"/>
        <v>26.625</v>
      </c>
      <c r="E17" s="1">
        <f t="shared" si="4"/>
        <v>26.625</v>
      </c>
      <c r="F17" s="1">
        <f t="shared" si="4"/>
        <v>24.662558685446008</v>
      </c>
      <c r="G17" s="1">
        <f t="shared" si="3"/>
        <v>26.625</v>
      </c>
      <c r="I17" t="s">
        <v>7</v>
      </c>
      <c r="J17" s="1">
        <f t="shared" ref="J17:J19" si="5">(J3-J10)^2/J10</f>
        <v>222.90149094781685</v>
      </c>
      <c r="K17" s="1">
        <f>(K3-K10)^2/K10</f>
        <v>50.185835995740142</v>
      </c>
      <c r="L17" s="1">
        <f>(L3-L10)^2/L10</f>
        <v>52.166666666666664</v>
      </c>
    </row>
    <row r="18" spans="1:12" x14ac:dyDescent="0.3">
      <c r="A18" t="s">
        <v>8</v>
      </c>
      <c r="B18" s="1">
        <f t="shared" si="4"/>
        <v>26.625</v>
      </c>
      <c r="C18" s="1">
        <f t="shared" si="4"/>
        <v>286.73767605633805</v>
      </c>
      <c r="D18" s="1">
        <f t="shared" si="4"/>
        <v>22.775234741784036</v>
      </c>
      <c r="E18" s="1">
        <f t="shared" si="4"/>
        <v>20.963028169014084</v>
      </c>
      <c r="F18" s="1">
        <f t="shared" si="4"/>
        <v>17.563967136150236</v>
      </c>
      <c r="G18" s="1">
        <f t="shared" si="3"/>
        <v>4.859741784037559</v>
      </c>
      <c r="I18" t="s">
        <v>8</v>
      </c>
      <c r="J18" s="1">
        <f t="shared" si="5"/>
        <v>73.291267305644311</v>
      </c>
      <c r="K18" s="1">
        <f>(K4-K11)^2/K11</f>
        <v>42.645899893503724</v>
      </c>
      <c r="L18" s="1">
        <f>(L4-L11)^2/L11</f>
        <v>3.8471778487752917</v>
      </c>
    </row>
    <row r="19" spans="1:12" x14ac:dyDescent="0.3">
      <c r="A19" t="s">
        <v>9</v>
      </c>
      <c r="B19" s="1">
        <f t="shared" si="4"/>
        <v>26.625</v>
      </c>
      <c r="C19" s="1">
        <f t="shared" si="4"/>
        <v>10.071009389671362</v>
      </c>
      <c r="D19" s="1">
        <f t="shared" si="4"/>
        <v>24.662558685446008</v>
      </c>
      <c r="E19" s="1">
        <f t="shared" si="4"/>
        <v>20.963028169014084</v>
      </c>
      <c r="F19" s="1">
        <f t="shared" si="4"/>
        <v>9.9178403755868547E-2</v>
      </c>
      <c r="G19" s="1">
        <f t="shared" si="3"/>
        <v>111.0475352112676</v>
      </c>
      <c r="I19" t="s">
        <v>9</v>
      </c>
      <c r="J19" s="1">
        <f t="shared" si="5"/>
        <v>1.6107561235356753</v>
      </c>
      <c r="K19" s="1">
        <f>(K5-K12)^2/K12</f>
        <v>14.147497337593181</v>
      </c>
      <c r="L19" s="1">
        <f>(L5-L12)^2/L12</f>
        <v>15.93663471778488</v>
      </c>
    </row>
    <row r="21" spans="1:12" x14ac:dyDescent="0.3">
      <c r="A21" s="2" t="s">
        <v>10</v>
      </c>
      <c r="B21" s="3">
        <f>SUM(B16:G19)</f>
        <v>2155.8544600938967</v>
      </c>
      <c r="I21" s="2" t="s">
        <v>10</v>
      </c>
      <c r="J21" s="3">
        <f>SUM(J16:L19)</f>
        <v>799.85303514377006</v>
      </c>
    </row>
    <row r="22" spans="1:12" x14ac:dyDescent="0.3">
      <c r="A22" s="2" t="s">
        <v>11</v>
      </c>
      <c r="B22">
        <v>12</v>
      </c>
      <c r="I22" s="2" t="s">
        <v>11</v>
      </c>
      <c r="J22">
        <v>6</v>
      </c>
    </row>
    <row r="23" spans="1:12" x14ac:dyDescent="0.3">
      <c r="A23" s="2" t="s">
        <v>12</v>
      </c>
      <c r="B23">
        <f>_xlfn.CHISQ.TEST(Table1101735[[H*]:[^'[L*H']]],Table110162240[[H*]:[^'[L*H']]])</f>
        <v>0</v>
      </c>
      <c r="I23" s="2" t="s">
        <v>12</v>
      </c>
      <c r="J23">
        <f>_xlfn.CHISQ.TEST(Table17131937[[L*H]:[^'[L*H']]],Table138142038[[L*H]:[^'[L*H']]])</f>
        <v>1.6566185550549464E-169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2022-06-19T23:12:54Z</dcterms:created>
  <dcterms:modified xsi:type="dcterms:W3CDTF">2022-06-20T01:20:48Z</dcterms:modified>
</cp:coreProperties>
</file>