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0CD72BDF-5825-4EA9-B0EF-8238DF4F6D90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B1 Mode" sheetId="2" r:id="rId1"/>
    <sheet name="B0 Graph Data" sheetId="1" r:id="rId2"/>
    <sheet name="Graphs" sheetId="7" r:id="rId3"/>
    <sheet name="Legends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0">'B1 Mode'!$A$1:$BA$5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H30" i="2"/>
  <c r="G30" i="2"/>
  <c r="F30" i="2"/>
  <c r="E30" i="2"/>
  <c r="D30" i="2"/>
  <c r="C30" i="2"/>
  <c r="J29" i="2"/>
  <c r="I29" i="2"/>
  <c r="H29" i="2"/>
  <c r="G29" i="2"/>
  <c r="F29" i="2"/>
  <c r="E29" i="2"/>
  <c r="D29" i="2"/>
  <c r="C29" i="2"/>
  <c r="J28" i="2"/>
  <c r="I28" i="2"/>
  <c r="H28" i="2"/>
  <c r="G28" i="2"/>
  <c r="F28" i="2"/>
  <c r="E28" i="2"/>
  <c r="D28" i="2"/>
  <c r="C28" i="2"/>
  <c r="J27" i="2"/>
  <c r="I27" i="2"/>
  <c r="H27" i="2"/>
  <c r="G27" i="2"/>
  <c r="F27" i="2"/>
  <c r="E27" i="2"/>
  <c r="D27" i="2"/>
  <c r="C27" i="2"/>
  <c r="J25" i="2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B38" i="1"/>
  <c r="B37" i="1"/>
  <c r="B36" i="1"/>
  <c r="B35" i="1"/>
  <c r="J34" i="1"/>
  <c r="I34" i="1"/>
  <c r="H34" i="1"/>
  <c r="G34" i="1"/>
  <c r="F34" i="1"/>
  <c r="E34" i="1"/>
  <c r="D34" i="1"/>
  <c r="C34" i="1"/>
  <c r="B34" i="1"/>
  <c r="A34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B32" i="1"/>
  <c r="B31" i="1"/>
  <c r="B30" i="1"/>
  <c r="B29" i="1"/>
  <c r="A28" i="1"/>
  <c r="J28" i="1"/>
  <c r="I28" i="1"/>
  <c r="H28" i="1"/>
  <c r="G28" i="1"/>
  <c r="F28" i="1"/>
  <c r="E28" i="1"/>
  <c r="D28" i="1"/>
  <c r="C28" i="1"/>
  <c r="B28" i="1"/>
  <c r="B22" i="1"/>
  <c r="J22" i="1"/>
  <c r="I22" i="1"/>
  <c r="H22" i="1"/>
  <c r="G22" i="1"/>
  <c r="F22" i="1"/>
  <c r="E22" i="1"/>
  <c r="D22" i="1"/>
  <c r="C22" i="1"/>
  <c r="J16" i="1"/>
  <c r="I16" i="1"/>
  <c r="H16" i="1"/>
  <c r="G16" i="1"/>
  <c r="F16" i="1"/>
  <c r="E16" i="1"/>
  <c r="D16" i="1"/>
  <c r="C16" i="1"/>
  <c r="B16" i="1"/>
  <c r="A22" i="1"/>
  <c r="A16" i="1"/>
  <c r="B10" i="1"/>
  <c r="B26" i="1" s="1"/>
  <c r="B9" i="1"/>
  <c r="B11" i="1"/>
  <c r="B12" i="1"/>
  <c r="V12" i="1" l="1"/>
  <c r="U12" i="1"/>
  <c r="T12" i="1"/>
  <c r="S12" i="1"/>
  <c r="R12" i="1"/>
  <c r="V11" i="1"/>
  <c r="U11" i="1"/>
  <c r="T11" i="1"/>
  <c r="S11" i="1"/>
  <c r="R11" i="1"/>
  <c r="V10" i="1"/>
  <c r="J24" i="1" s="1"/>
  <c r="U10" i="1"/>
  <c r="I24" i="1" s="1"/>
  <c r="T10" i="1"/>
  <c r="H24" i="1" s="1"/>
  <c r="S10" i="1"/>
  <c r="G24" i="1" s="1"/>
  <c r="R10" i="1"/>
  <c r="F24" i="1" s="1"/>
  <c r="V9" i="1"/>
  <c r="U9" i="1"/>
  <c r="T9" i="1"/>
  <c r="S9" i="1"/>
  <c r="R9" i="1"/>
  <c r="V6" i="1"/>
  <c r="U6" i="1"/>
  <c r="T6" i="1"/>
  <c r="S6" i="1"/>
  <c r="R6" i="1"/>
  <c r="V5" i="1"/>
  <c r="U5" i="1"/>
  <c r="T5" i="1"/>
  <c r="S5" i="1"/>
  <c r="R5" i="1"/>
  <c r="V4" i="1"/>
  <c r="J23" i="1" s="1"/>
  <c r="U4" i="1"/>
  <c r="I23" i="1" s="1"/>
  <c r="T4" i="1"/>
  <c r="H23" i="1" s="1"/>
  <c r="S4" i="1"/>
  <c r="G23" i="1" s="1"/>
  <c r="R4" i="1"/>
  <c r="F23" i="1" s="1"/>
  <c r="V3" i="1"/>
  <c r="J17" i="1" s="1"/>
  <c r="U3" i="1"/>
  <c r="I17" i="1" s="1"/>
  <c r="T3" i="1"/>
  <c r="H17" i="1" s="1"/>
  <c r="S3" i="1"/>
  <c r="G17" i="1" s="1"/>
  <c r="R3" i="1"/>
  <c r="F17" i="1" s="1"/>
  <c r="J12" i="1"/>
  <c r="I12" i="1"/>
  <c r="H12" i="1"/>
  <c r="G12" i="1"/>
  <c r="F12" i="1"/>
  <c r="J11" i="1"/>
  <c r="I11" i="1"/>
  <c r="H11" i="1"/>
  <c r="G11" i="1"/>
  <c r="F11" i="1"/>
  <c r="J10" i="1"/>
  <c r="J26" i="1" s="1"/>
  <c r="I10" i="1"/>
  <c r="I26" i="1" s="1"/>
  <c r="H10" i="1"/>
  <c r="H26" i="1" s="1"/>
  <c r="G10" i="1"/>
  <c r="G26" i="1" s="1"/>
  <c r="F10" i="1"/>
  <c r="F26" i="1" s="1"/>
  <c r="J9" i="1"/>
  <c r="I9" i="1"/>
  <c r="H9" i="1"/>
  <c r="G9" i="1"/>
  <c r="F9" i="1"/>
  <c r="J6" i="1"/>
  <c r="I6" i="1"/>
  <c r="H6" i="1"/>
  <c r="G6" i="1"/>
  <c r="J5" i="1"/>
  <c r="I5" i="1"/>
  <c r="H5" i="1"/>
  <c r="G5" i="1"/>
  <c r="J4" i="1"/>
  <c r="J25" i="1" s="1"/>
  <c r="I4" i="1"/>
  <c r="I25" i="1" s="1"/>
  <c r="H4" i="1"/>
  <c r="H25" i="1" s="1"/>
  <c r="G4" i="1"/>
  <c r="G25" i="1" s="1"/>
  <c r="J3" i="1"/>
  <c r="J19" i="1" s="1"/>
  <c r="I3" i="1"/>
  <c r="I19" i="1" s="1"/>
  <c r="H3" i="1"/>
  <c r="H19" i="1" s="1"/>
  <c r="G3" i="1"/>
  <c r="G19" i="1" s="1"/>
  <c r="B6" i="1"/>
  <c r="F6" i="1"/>
  <c r="F5" i="1"/>
  <c r="F4" i="1"/>
  <c r="F25" i="1" s="1"/>
  <c r="F3" i="1"/>
  <c r="F19" i="1" s="1"/>
  <c r="Q12" i="1"/>
  <c r="P12" i="1"/>
  <c r="O12" i="1"/>
  <c r="N12" i="1"/>
  <c r="Q11" i="1"/>
  <c r="P11" i="1"/>
  <c r="O11" i="1"/>
  <c r="N11" i="1"/>
  <c r="Q10" i="1"/>
  <c r="E24" i="1" s="1"/>
  <c r="P10" i="1"/>
  <c r="D24" i="1" s="1"/>
  <c r="O10" i="1"/>
  <c r="C24" i="1" s="1"/>
  <c r="N10" i="1"/>
  <c r="B24" i="1" s="1"/>
  <c r="Q9" i="1"/>
  <c r="P9" i="1"/>
  <c r="O9" i="1"/>
  <c r="N9" i="1"/>
  <c r="B18" i="1" s="1"/>
  <c r="N3" i="1"/>
  <c r="B17" i="1" s="1"/>
  <c r="Q6" i="1"/>
  <c r="P6" i="1"/>
  <c r="O6" i="1"/>
  <c r="N6" i="1"/>
  <c r="Q5" i="1"/>
  <c r="P5" i="1"/>
  <c r="O5" i="1"/>
  <c r="N5" i="1"/>
  <c r="Q4" i="1"/>
  <c r="E23" i="1" s="1"/>
  <c r="P4" i="1"/>
  <c r="D23" i="1" s="1"/>
  <c r="O4" i="1"/>
  <c r="C23" i="1" s="1"/>
  <c r="N4" i="1"/>
  <c r="B23" i="1" s="1"/>
  <c r="Q3" i="1"/>
  <c r="E17" i="1" s="1"/>
  <c r="P3" i="1"/>
  <c r="D17" i="1" s="1"/>
  <c r="O3" i="1"/>
  <c r="C17" i="1" s="1"/>
  <c r="E12" i="1"/>
  <c r="D12" i="1"/>
  <c r="C12" i="1"/>
  <c r="E11" i="1"/>
  <c r="D11" i="1"/>
  <c r="C11" i="1"/>
  <c r="E10" i="1"/>
  <c r="E26" i="1" s="1"/>
  <c r="D10" i="1"/>
  <c r="D26" i="1" s="1"/>
  <c r="C10" i="1"/>
  <c r="C26" i="1" s="1"/>
  <c r="E9" i="1"/>
  <c r="D9" i="1"/>
  <c r="C9" i="1"/>
  <c r="B20" i="1"/>
  <c r="B3" i="1"/>
  <c r="B19" i="1" s="1"/>
  <c r="B4" i="1"/>
  <c r="B25" i="1" s="1"/>
  <c r="B5" i="1"/>
  <c r="E6" i="1"/>
  <c r="D6" i="1"/>
  <c r="C6" i="1"/>
  <c r="E5" i="1"/>
  <c r="D5" i="1"/>
  <c r="C5" i="1"/>
  <c r="E4" i="1"/>
  <c r="E25" i="1" s="1"/>
  <c r="D4" i="1"/>
  <c r="D25" i="1" s="1"/>
  <c r="C4" i="1"/>
  <c r="C25" i="1" s="1"/>
  <c r="E3" i="1"/>
  <c r="E19" i="1" s="1"/>
  <c r="D3" i="1"/>
  <c r="D19" i="1" s="1"/>
  <c r="C3" i="1"/>
  <c r="C19" i="1" s="1"/>
  <c r="C18" i="1" l="1"/>
  <c r="J18" i="1"/>
  <c r="F20" i="1"/>
  <c r="G20" i="1"/>
  <c r="H20" i="1"/>
  <c r="D18" i="1"/>
  <c r="E18" i="1"/>
  <c r="E20" i="1"/>
  <c r="I20" i="1"/>
  <c r="F18" i="1"/>
  <c r="J20" i="1"/>
  <c r="G18" i="1"/>
  <c r="C20" i="1"/>
  <c r="D20" i="1"/>
  <c r="H18" i="1"/>
  <c r="I18" i="1"/>
  <c r="K11" i="1"/>
  <c r="K6" i="1"/>
  <c r="K5" i="1"/>
  <c r="K3" i="1"/>
  <c r="K10" i="1"/>
  <c r="K4" i="1"/>
  <c r="K9" i="1"/>
  <c r="W9" i="1"/>
  <c r="K12" i="1"/>
  <c r="W12" i="1"/>
  <c r="W10" i="1"/>
  <c r="W11" i="1"/>
  <c r="M6" i="1" l="1"/>
  <c r="M5" i="1"/>
  <c r="M4" i="1"/>
  <c r="M3" i="1"/>
  <c r="B4" i="2"/>
  <c r="B30" i="2"/>
  <c r="B25" i="2"/>
  <c r="B20" i="2"/>
  <c r="B15" i="2"/>
  <c r="B10" i="2"/>
  <c r="B5" i="2"/>
  <c r="B28" i="2"/>
  <c r="B23" i="2"/>
  <c r="B18" i="2"/>
  <c r="B13" i="2"/>
  <c r="B8" i="2"/>
  <c r="B3" i="2"/>
  <c r="B27" i="2"/>
  <c r="B22" i="2"/>
  <c r="B17" i="2"/>
  <c r="B12" i="2"/>
  <c r="B7" i="2"/>
  <c r="B2" i="2"/>
  <c r="B29" i="2"/>
  <c r="B24" i="2"/>
  <c r="B19" i="2"/>
  <c r="B14" i="2"/>
  <c r="B9" i="2"/>
  <c r="W3" i="1" l="1"/>
  <c r="A9" i="1"/>
  <c r="A10" i="1"/>
  <c r="A11" i="1"/>
  <c r="A12" i="1"/>
  <c r="W4" i="1" l="1"/>
  <c r="W5" i="1"/>
  <c r="W6" i="1"/>
  <c r="M12" i="1"/>
  <c r="M11" i="1"/>
  <c r="M10" i="1"/>
  <c r="M9" i="1"/>
  <c r="J21" i="2"/>
  <c r="J16" i="2"/>
  <c r="J11" i="2"/>
  <c r="J6" i="2"/>
  <c r="H26" i="2" l="1"/>
  <c r="H21" i="2"/>
  <c r="H16" i="2"/>
  <c r="I11" i="2"/>
  <c r="H11" i="2"/>
  <c r="I6" i="2"/>
  <c r="H6" i="2"/>
  <c r="G26" i="2" l="1"/>
  <c r="G21" i="2"/>
  <c r="G16" i="2"/>
  <c r="G11" i="2"/>
  <c r="G6" i="2"/>
  <c r="E21" i="2"/>
  <c r="C21" i="2"/>
  <c r="D21" i="2"/>
  <c r="F21" i="2"/>
  <c r="I21" i="2"/>
  <c r="F26" i="2"/>
  <c r="C26" i="2"/>
  <c r="D16" i="2"/>
  <c r="I26" i="2"/>
  <c r="D26" i="2"/>
  <c r="E26" i="2"/>
  <c r="B26" i="2"/>
  <c r="B21" i="2"/>
  <c r="I16" i="2"/>
  <c r="C16" i="2"/>
  <c r="F16" i="2"/>
  <c r="E16" i="2"/>
  <c r="B16" i="2"/>
  <c r="D11" i="2"/>
  <c r="C11" i="2"/>
  <c r="F11" i="2"/>
  <c r="E11" i="2"/>
  <c r="B11" i="2"/>
  <c r="D6" i="2"/>
  <c r="C6" i="2"/>
  <c r="F6" i="2"/>
  <c r="E6" i="2"/>
  <c r="B6" i="2"/>
  <c r="J26" i="2" l="1"/>
</calcChain>
</file>

<file path=xl/sharedStrings.xml><?xml version="1.0" encoding="utf-8"?>
<sst xmlns="http://schemas.openxmlformats.org/spreadsheetml/2006/main" count="111" uniqueCount="42">
  <si>
    <t>Predictors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</si>
  <si>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</si>
  <si>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</si>
  <si>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</si>
  <si>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</si>
  <si>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</si>
  <si>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</si>
  <si>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</si>
  <si>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</si>
  <si>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</si>
  <si>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</si>
  <si>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</si>
  <si>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</si>
  <si>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</si>
  <si>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</si>
  <si>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</si>
  <si>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</si>
  <si>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</si>
  <si>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</si>
  <si>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sig.</t>
  </si>
  <si>
    <t>|CI-delta|</t>
  </si>
  <si>
    <t>estimate</t>
  </si>
  <si>
    <t xml:space="preserve">     </t>
  </si>
  <si>
    <t xml:space="preserve">   </t>
  </si>
  <si>
    <t>z.value</t>
  </si>
  <si>
    <t>p.value</t>
  </si>
  <si>
    <t>p.adj (BH)</t>
  </si>
  <si>
    <t>signif.</t>
  </si>
  <si>
    <r>
      <t>L_f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(ST re 1 hz)</t>
    </r>
  </si>
  <si>
    <r>
      <t>H_f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(ST re 1 hz)</t>
    </r>
  </si>
  <si>
    <t>L_time (ms)</t>
  </si>
  <si>
    <t>H_Time (ms)</t>
  </si>
  <si>
    <t>p.adj</t>
  </si>
  <si>
    <t>MDC / MWH</t>
  </si>
  <si>
    <t>MDC / MYN</t>
  </si>
  <si>
    <t>MDC / MDQ</t>
  </si>
  <si>
    <t>MWH / MYN</t>
  </si>
  <si>
    <t>MWH / MDQ</t>
  </si>
  <si>
    <t>MYN /  MDQ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</si>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</sst>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/>
      <bottom style="medium">
        <color rgb="FFD0CECE"/>
      </bottom>
      <diagonal/>
    </border>
  </borders>
  <cellStyleXfs count="1">
    <xf numFmtId="0" fontId="0" fillId="0" borderId="0"/>
  </cellStyleXfs>
  <cellXfs count="104">
    <xf numFmtId="0" fontId="0" fillId="0" borderId="0" xfId="0"/>
    <xf numFmtId="1" fontId="2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2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 vertical="center" wrapText="1"/>
    </xf>
    <xf numFmtId="164" fontId="7" fillId="0" borderId="8" xfId="0" applyNumberFormat="1" applyFont="1" applyFill="1" applyBorder="1" applyAlignment="1">
      <alignment horizontal="right" vertical="center" wrapText="1"/>
    </xf>
    <xf numFmtId="2" fontId="7" fillId="0" borderId="8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Alignment="1">
      <alignment horizontal="right"/>
    </xf>
    <xf numFmtId="164" fontId="7" fillId="0" borderId="5" xfId="0" applyNumberFormat="1" applyFont="1" applyFill="1" applyBorder="1" applyAlignment="1">
      <alignment horizontal="right" vertical="center" wrapText="1"/>
    </xf>
    <xf numFmtId="164" fontId="7" fillId="0" borderId="6" xfId="0" applyNumberFormat="1" applyFont="1" applyFill="1" applyBorder="1" applyAlignment="1">
      <alignment horizontal="right" vertical="center" wrapText="1"/>
    </xf>
    <xf numFmtId="2" fontId="7" fillId="0" borderId="6" xfId="0" applyNumberFormat="1" applyFont="1" applyFill="1" applyBorder="1" applyAlignment="1">
      <alignment horizontal="right" vertical="center" wrapText="1"/>
    </xf>
    <xf numFmtId="1" fontId="7" fillId="0" borderId="8" xfId="0" applyNumberFormat="1" applyFont="1" applyFill="1" applyBorder="1" applyAlignment="1">
      <alignment horizontal="right" vertical="center" wrapText="1"/>
    </xf>
    <xf numFmtId="1" fontId="10" fillId="0" borderId="0" xfId="0" applyNumberFormat="1" applyFont="1" applyFill="1" applyAlignment="1">
      <alignment horizontal="right"/>
    </xf>
    <xf numFmtId="1" fontId="7" fillId="0" borderId="6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Alignment="1">
      <alignment horizontal="right"/>
    </xf>
    <xf numFmtId="1" fontId="3" fillId="0" borderId="1" xfId="0" applyNumberFormat="1" applyFont="1" applyFill="1" applyBorder="1" applyAlignment="1">
      <alignment horizontal="right" vertical="center" wrapText="1"/>
    </xf>
    <xf numFmtId="164" fontId="3" fillId="0" borderId="1" xfId="0" applyNumberFormat="1" applyFont="1" applyFill="1" applyBorder="1" applyAlignment="1">
      <alignment horizontal="right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64" fontId="3" fillId="0" borderId="3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/>
    </xf>
    <xf numFmtId="0" fontId="0" fillId="0" borderId="4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4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1" fontId="13" fillId="0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2" fontId="13" fillId="0" borderId="0" xfId="0" applyNumberFormat="1" applyFont="1" applyBorder="1" applyAlignment="1">
      <alignment horizontal="left" vertical="center"/>
    </xf>
    <xf numFmtId="1" fontId="13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2" fontId="12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2" fontId="0" fillId="0" borderId="2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1" xfId="0" applyNumberFormat="1" applyFont="1" applyBorder="1" applyAlignment="1">
      <alignment horizontal="right" vertical="center"/>
    </xf>
    <xf numFmtId="0" fontId="0" fillId="0" borderId="2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horizontal="right" vertical="center" wrapText="1"/>
    </xf>
    <xf numFmtId="166" fontId="7" fillId="0" borderId="11" xfId="0" applyNumberFormat="1" applyFont="1" applyFill="1" applyBorder="1" applyAlignment="1">
      <alignment horizontal="right" vertical="center" wrapText="1"/>
    </xf>
    <xf numFmtId="11" fontId="11" fillId="0" borderId="7" xfId="0" applyNumberFormat="1" applyFont="1" applyFill="1" applyBorder="1" applyAlignment="1">
      <alignment horizontal="right" vertical="center" wrapText="1"/>
    </xf>
    <xf numFmtId="11" fontId="11" fillId="0" borderId="11" xfId="0" applyNumberFormat="1" applyFont="1" applyFill="1" applyBorder="1" applyAlignment="1">
      <alignment horizontal="right" vertical="center" wrapText="1"/>
    </xf>
    <xf numFmtId="2" fontId="6" fillId="0" borderId="10" xfId="0" applyNumberFormat="1" applyFont="1" applyFill="1" applyBorder="1" applyAlignment="1">
      <alignment vertical="center" wrapText="1"/>
    </xf>
    <xf numFmtId="2" fontId="6" fillId="0" borderId="10" xfId="0" applyNumberFormat="1" applyFont="1" applyFill="1" applyBorder="1" applyAlignment="1">
      <alignment horizontal="right" vertical="center" wrapText="1"/>
    </xf>
    <xf numFmtId="167" fontId="7" fillId="0" borderId="7" xfId="0" applyNumberFormat="1" applyFont="1" applyFill="1" applyBorder="1" applyAlignment="1">
      <alignment horizontal="right" vertical="center" wrapText="1"/>
    </xf>
    <xf numFmtId="165" fontId="7" fillId="0" borderId="11" xfId="0" applyNumberFormat="1" applyFont="1" applyFill="1" applyBorder="1" applyAlignment="1">
      <alignment horizontal="right" vertical="center" wrapText="1"/>
    </xf>
    <xf numFmtId="167" fontId="0" fillId="0" borderId="0" xfId="0" applyNumberFormat="1" applyFont="1" applyAlignment="1">
      <alignment horizontal="left" vertical="center"/>
    </xf>
    <xf numFmtId="167" fontId="7" fillId="0" borderId="11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right" vertical="center" wrapText="1"/>
    </xf>
    <xf numFmtId="2" fontId="15" fillId="0" borderId="9" xfId="0" applyNumberFormat="1" applyFont="1" applyFill="1" applyBorder="1" applyAlignment="1">
      <alignment horizontal="right" vertical="center" wrapText="1"/>
    </xf>
    <xf numFmtId="165" fontId="15" fillId="0" borderId="9" xfId="0" applyNumberFormat="1" applyFont="1" applyFill="1" applyBorder="1" applyAlignment="1">
      <alignment horizontal="right" vertical="center" wrapText="1"/>
    </xf>
    <xf numFmtId="0" fontId="17" fillId="0" borderId="13" xfId="0" applyFont="1" applyBorder="1" applyAlignment="1">
      <alignment horizontal="right" vertical="center" wrapText="1"/>
    </xf>
    <xf numFmtId="2" fontId="17" fillId="0" borderId="8" xfId="0" applyNumberFormat="1" applyFont="1" applyFill="1" applyBorder="1" applyAlignment="1">
      <alignment horizontal="right" vertical="center" wrapText="1"/>
    </xf>
    <xf numFmtId="166" fontId="17" fillId="0" borderId="7" xfId="0" applyNumberFormat="1" applyFont="1" applyFill="1" applyBorder="1" applyAlignment="1">
      <alignment horizontal="right" vertical="center" wrapText="1"/>
    </xf>
    <xf numFmtId="11" fontId="19" fillId="0" borderId="7" xfId="0" applyNumberFormat="1" applyFont="1" applyFill="1" applyBorder="1" applyAlignment="1">
      <alignment horizontal="right" vertical="center" wrapText="1"/>
    </xf>
    <xf numFmtId="2" fontId="17" fillId="0" borderId="5" xfId="0" applyNumberFormat="1" applyFont="1" applyFill="1" applyBorder="1" applyAlignment="1">
      <alignment horizontal="right" vertical="center" wrapText="1"/>
    </xf>
    <xf numFmtId="164" fontId="17" fillId="0" borderId="8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164" fontId="17" fillId="0" borderId="6" xfId="0" applyNumberFormat="1" applyFont="1" applyFill="1" applyBorder="1" applyAlignment="1">
      <alignment horizontal="right" vertical="center" wrapText="1"/>
    </xf>
    <xf numFmtId="2" fontId="17" fillId="0" borderId="6" xfId="0" applyNumberFormat="1" applyFont="1" applyFill="1" applyBorder="1" applyAlignment="1">
      <alignment horizontal="right" vertical="center" wrapText="1"/>
    </xf>
    <xf numFmtId="166" fontId="17" fillId="0" borderId="0" xfId="0" applyNumberFormat="1" applyFont="1" applyFill="1" applyBorder="1" applyAlignment="1">
      <alignment horizontal="right" vertical="center" wrapText="1"/>
    </xf>
    <xf numFmtId="11" fontId="19" fillId="0" borderId="0" xfId="0" applyNumberFormat="1" applyFont="1" applyFill="1" applyBorder="1" applyAlignment="1">
      <alignment horizontal="right" vertical="center" wrapText="1"/>
    </xf>
    <xf numFmtId="0" fontId="15" fillId="0" borderId="9" xfId="0" applyNumberFormat="1" applyFont="1" applyFill="1" applyBorder="1" applyAlignment="1">
      <alignment horizontal="right" vertical="center" wrapText="1"/>
    </xf>
    <xf numFmtId="164" fontId="17" fillId="0" borderId="5" xfId="0" applyNumberFormat="1" applyFont="1" applyFill="1" applyBorder="1" applyAlignment="1">
      <alignment horizontal="right" vertical="center" wrapText="1"/>
    </xf>
    <xf numFmtId="1" fontId="17" fillId="0" borderId="8" xfId="0" applyNumberFormat="1" applyFont="1" applyFill="1" applyBorder="1" applyAlignment="1">
      <alignment horizontal="right" vertical="center" wrapText="1"/>
    </xf>
    <xf numFmtId="1" fontId="17" fillId="0" borderId="6" xfId="0" applyNumberFormat="1" applyFont="1" applyFill="1" applyBorder="1" applyAlignment="1">
      <alignment horizontal="right" vertical="center" wrapText="1"/>
    </xf>
    <xf numFmtId="165" fontId="17" fillId="0" borderId="7" xfId="0" applyNumberFormat="1" applyFont="1" applyFill="1" applyBorder="1" applyAlignment="1">
      <alignment horizontal="right" vertical="center" wrapText="1"/>
    </xf>
    <xf numFmtId="165" fontId="17" fillId="0" borderId="0" xfId="0" applyNumberFormat="1" applyFont="1" applyFill="1" applyBorder="1" applyAlignment="1">
      <alignment horizontal="right" vertical="center" wrapText="1"/>
    </xf>
    <xf numFmtId="167" fontId="17" fillId="0" borderId="7" xfId="0" applyNumberFormat="1" applyFont="1" applyFill="1" applyBorder="1" applyAlignment="1">
      <alignment horizontal="right" vertical="center" wrapText="1"/>
    </xf>
    <xf numFmtId="167" fontId="17" fillId="0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30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Data'!$K$3:$K$6</c:f>
                <c:numCache>
                  <c:formatCode>General</c:formatCode>
                  <c:ptCount val="4"/>
                  <c:pt idx="0">
                    <c:v>13.796097628045104</c:v>
                  </c:pt>
                  <c:pt idx="1">
                    <c:v>13.796379467935495</c:v>
                  </c:pt>
                  <c:pt idx="2">
                    <c:v>13.801682602569301</c:v>
                  </c:pt>
                  <c:pt idx="3">
                    <c:v>13.859581132836105</c:v>
                  </c:pt>
                </c:numCache>
              </c:numRef>
            </c:plus>
            <c:minus>
              <c:numRef>
                <c:f>'B0 Graph Data'!$K$3:$K$6</c:f>
                <c:numCache>
                  <c:formatCode>General</c:formatCode>
                  <c:ptCount val="4"/>
                  <c:pt idx="0">
                    <c:v>13.796097628045104</c:v>
                  </c:pt>
                  <c:pt idx="1">
                    <c:v>13.796379467935495</c:v>
                  </c:pt>
                  <c:pt idx="2">
                    <c:v>13.801682602569301</c:v>
                  </c:pt>
                  <c:pt idx="3">
                    <c:v>13.859581132836105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Data'!$B$3:$B$6</c:f>
              <c:numCache>
                <c:formatCode>0</c:formatCode>
                <c:ptCount val="4"/>
                <c:pt idx="0">
                  <c:v>95.850999999999999</c:v>
                </c:pt>
                <c:pt idx="1">
                  <c:v>96.259</c:v>
                </c:pt>
                <c:pt idx="2">
                  <c:v>93.647000000000006</c:v>
                </c:pt>
                <c:pt idx="3">
                  <c:v>75.209000000000003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'B0 Graph Data'!$A$7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Data'!$K$9:$K$12</c:f>
                <c:numCache>
                  <c:formatCode>General</c:formatCode>
                  <c:ptCount val="4"/>
                  <c:pt idx="0">
                    <c:v>83.759871065075004</c:v>
                  </c:pt>
                  <c:pt idx="1">
                    <c:v>83.758282739598997</c:v>
                  </c:pt>
                  <c:pt idx="2">
                    <c:v>83.745932228424977</c:v>
                  </c:pt>
                  <c:pt idx="3">
                    <c:v>83.623966312488022</c:v>
                  </c:pt>
                </c:numCache>
              </c:numRef>
            </c:plus>
            <c:minus>
              <c:numRef>
                <c:f>'B0 Graph Data'!$K$9:$K$12</c:f>
                <c:numCache>
                  <c:formatCode>General</c:formatCode>
                  <c:ptCount val="4"/>
                  <c:pt idx="0">
                    <c:v>83.759871065075004</c:v>
                  </c:pt>
                  <c:pt idx="1">
                    <c:v>83.758282739598997</c:v>
                  </c:pt>
                  <c:pt idx="2">
                    <c:v>83.745932228424977</c:v>
                  </c:pt>
                  <c:pt idx="3">
                    <c:v>83.623966312488022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Data'!$B$9:$B$12</c:f>
              <c:numCache>
                <c:formatCode>0</c:formatCode>
                <c:ptCount val="4"/>
                <c:pt idx="0">
                  <c:v>319.858</c:v>
                </c:pt>
                <c:pt idx="1">
                  <c:v>319.47899999999998</c:v>
                </c:pt>
                <c:pt idx="2">
                  <c:v>317.40499999999997</c:v>
                </c:pt>
                <c:pt idx="3">
                  <c:v>303.10500000000002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Data'!$W$3:$W$6</c:f>
                <c:numCache>
                  <c:formatCode>General</c:formatCode>
                  <c:ptCount val="4"/>
                  <c:pt idx="0">
                    <c:v>2.7132996559278979</c:v>
                  </c:pt>
                  <c:pt idx="1">
                    <c:v>2.7132724702616997</c:v>
                  </c:pt>
                  <c:pt idx="2">
                    <c:v>2.7137181087591955</c:v>
                  </c:pt>
                  <c:pt idx="3">
                    <c:v>2.7157164039955006</c:v>
                  </c:pt>
                </c:numCache>
              </c:numRef>
            </c:plus>
            <c:minus>
              <c:numRef>
                <c:f>'B0 Graph Data'!$W$3:$W$6</c:f>
                <c:numCache>
                  <c:formatCode>General</c:formatCode>
                  <c:ptCount val="4"/>
                  <c:pt idx="0">
                    <c:v>2.7132996559278979</c:v>
                  </c:pt>
                  <c:pt idx="1">
                    <c:v>2.7132724702616997</c:v>
                  </c:pt>
                  <c:pt idx="2">
                    <c:v>2.7137181087591955</c:v>
                  </c:pt>
                  <c:pt idx="3">
                    <c:v>2.7157164039955006</c:v>
                  </c:pt>
                </c:numCache>
              </c:numRef>
            </c:minus>
            <c:spPr>
              <a:ln w="9525"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Data'!$N$3:$N$6</c:f>
              <c:numCache>
                <c:formatCode>0.0</c:formatCode>
                <c:ptCount val="4"/>
                <c:pt idx="0">
                  <c:v>86.567999999999998</c:v>
                </c:pt>
                <c:pt idx="1">
                  <c:v>86.692999999999998</c:v>
                </c:pt>
                <c:pt idx="2">
                  <c:v>88.186999999999998</c:v>
                </c:pt>
                <c:pt idx="3">
                  <c:v>89.037999999999997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'B0 Graph Data'!$M$7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Data'!$W$9:$W$12</c:f>
                <c:numCache>
                  <c:formatCode>General</c:formatCode>
                  <c:ptCount val="4"/>
                  <c:pt idx="0">
                    <c:v>3.0031517717778087</c:v>
                  </c:pt>
                  <c:pt idx="1">
                    <c:v>3.0030078962820994</c:v>
                  </c:pt>
                  <c:pt idx="2">
                    <c:v>3.0028976389885003</c:v>
                  </c:pt>
                  <c:pt idx="3">
                    <c:v>3.0061232558785065</c:v>
                  </c:pt>
                </c:numCache>
              </c:numRef>
            </c:plus>
            <c:minus>
              <c:numRef>
                <c:f>'B0 Graph Data'!$W$9:$W$12</c:f>
                <c:numCache>
                  <c:formatCode>General</c:formatCode>
                  <c:ptCount val="4"/>
                  <c:pt idx="0">
                    <c:v>3.0031517717778087</c:v>
                  </c:pt>
                  <c:pt idx="1">
                    <c:v>3.0030078962820994</c:v>
                  </c:pt>
                  <c:pt idx="2">
                    <c:v>3.0028976389885003</c:v>
                  </c:pt>
                  <c:pt idx="3">
                    <c:v>3.0061232558785065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Data'!$N$9:$N$12</c:f>
              <c:numCache>
                <c:formatCode>0.0</c:formatCode>
                <c:ptCount val="4"/>
                <c:pt idx="0">
                  <c:v>92.334000000000003</c:v>
                </c:pt>
                <c:pt idx="1">
                  <c:v>92.741</c:v>
                </c:pt>
                <c:pt idx="2">
                  <c:v>94.049000000000007</c:v>
                </c:pt>
                <c:pt idx="3">
                  <c:v>96.828000000000003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'B0 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Data'!$K$3,'B0 Graph Data'!$K$9)</c:f>
                <c:numCache>
                  <c:formatCode>General</c:formatCode>
                  <c:ptCount val="2"/>
                  <c:pt idx="0">
                    <c:v>13.796097628045104</c:v>
                  </c:pt>
                  <c:pt idx="1">
                    <c:v>83.759871065075004</c:v>
                  </c:pt>
                </c:numCache>
              </c:numRef>
            </c:plus>
            <c:minus>
              <c:numRef>
                <c:f>('B0 Graph Data'!$K$3,'B0 Graph Data'!$K$9)</c:f>
                <c:numCache>
                  <c:formatCode>General</c:formatCode>
                  <c:ptCount val="2"/>
                  <c:pt idx="0">
                    <c:v>13.796097628045104</c:v>
                  </c:pt>
                  <c:pt idx="1">
                    <c:v>83.759871065075004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Data'!$W$3,'B0 Graph Data'!$W$9)</c:f>
                <c:numCache>
                  <c:formatCode>General</c:formatCode>
                  <c:ptCount val="2"/>
                  <c:pt idx="0">
                    <c:v>2.7132996559278979</c:v>
                  </c:pt>
                  <c:pt idx="1">
                    <c:v>3.0031517717778087</c:v>
                  </c:pt>
                </c:numCache>
              </c:numRef>
            </c:plus>
            <c:minus>
              <c:numRef>
                <c:f>('B0 Graph Data'!$W$3,'B0 Graph Data'!$W$9)</c:f>
                <c:numCache>
                  <c:formatCode>General</c:formatCode>
                  <c:ptCount val="2"/>
                  <c:pt idx="0">
                    <c:v>2.7132996559278979</c:v>
                  </c:pt>
                  <c:pt idx="1">
                    <c:v>3.0031517717778087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('B0 Graph Data'!$B$3,'B0 Graph Data'!$B$9)</c:f>
              <c:numCache>
                <c:formatCode>0</c:formatCode>
                <c:ptCount val="2"/>
                <c:pt idx="0">
                  <c:v>95.850999999999999</c:v>
                </c:pt>
                <c:pt idx="1">
                  <c:v>319.858</c:v>
                </c:pt>
              </c:numCache>
            </c:numRef>
          </c:xVal>
          <c:yVal>
            <c:numRef>
              <c:f>('B0 Graph Data'!$N$3,'B0 Graph Data'!$N$9)</c:f>
              <c:numCache>
                <c:formatCode>0.0</c:formatCode>
                <c:ptCount val="2"/>
                <c:pt idx="0">
                  <c:v>86.567999999999998</c:v>
                </c:pt>
                <c:pt idx="1">
                  <c:v>92.334000000000003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8-4D2E-A898-D80395867FC3}"/>
            </c:ext>
          </c:extLst>
        </c:ser>
        <c:ser>
          <c:idx val="2"/>
          <c:order val="1"/>
          <c:tx>
            <c:strRef>
              <c:f>'B0 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Data'!$K$4,'B0 Graph Data'!$K$10)</c:f>
                <c:numCache>
                  <c:formatCode>General</c:formatCode>
                  <c:ptCount val="2"/>
                  <c:pt idx="0">
                    <c:v>13.796379467935495</c:v>
                  </c:pt>
                  <c:pt idx="1">
                    <c:v>83.758282739598997</c:v>
                  </c:pt>
                </c:numCache>
              </c:numRef>
            </c:plus>
            <c:minus>
              <c:numRef>
                <c:f>('B0 Graph Data'!$K$4,'B0 Graph Data'!$K$10)</c:f>
                <c:numCache>
                  <c:formatCode>General</c:formatCode>
                  <c:ptCount val="2"/>
                  <c:pt idx="0">
                    <c:v>13.796379467935495</c:v>
                  </c:pt>
                  <c:pt idx="1">
                    <c:v>83.758282739598997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Data'!$W$4,'B0 Graph Data'!$W$10)</c:f>
                <c:numCache>
                  <c:formatCode>General</c:formatCode>
                  <c:ptCount val="2"/>
                  <c:pt idx="0">
                    <c:v>2.7132724702616997</c:v>
                  </c:pt>
                  <c:pt idx="1">
                    <c:v>3.0030078962820994</c:v>
                  </c:pt>
                </c:numCache>
              </c:numRef>
            </c:plus>
            <c:minus>
              <c:numRef>
                <c:f>('B0 Graph Data'!$W$4,'B0 Graph Data'!$W$10)</c:f>
                <c:numCache>
                  <c:formatCode>General</c:formatCode>
                  <c:ptCount val="2"/>
                  <c:pt idx="0">
                    <c:v>2.7132724702616997</c:v>
                  </c:pt>
                  <c:pt idx="1">
                    <c:v>3.0030078962820994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('B0 Graph Data'!$B$4,'B0 Graph Data'!$B$10)</c:f>
              <c:numCache>
                <c:formatCode>0</c:formatCode>
                <c:ptCount val="2"/>
                <c:pt idx="0">
                  <c:v>96.259</c:v>
                </c:pt>
                <c:pt idx="1">
                  <c:v>319.47899999999998</c:v>
                </c:pt>
              </c:numCache>
            </c:numRef>
          </c:xVal>
          <c:yVal>
            <c:numRef>
              <c:f>('B0 Graph Data'!$N$4,'B0 Graph Data'!$N$10)</c:f>
              <c:numCache>
                <c:formatCode>0.0</c:formatCode>
                <c:ptCount val="2"/>
                <c:pt idx="0">
                  <c:v>86.692999999999998</c:v>
                </c:pt>
                <c:pt idx="1">
                  <c:v>92.741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8-4D2E-A898-D80395867FC3}"/>
            </c:ext>
          </c:extLst>
        </c:ser>
        <c:ser>
          <c:idx val="3"/>
          <c:order val="2"/>
          <c:tx>
            <c:strRef>
              <c:f>'B0 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Data'!$K$5,'B0 Graph Data'!$K$11)</c:f>
                <c:numCache>
                  <c:formatCode>General</c:formatCode>
                  <c:ptCount val="2"/>
                  <c:pt idx="0">
                    <c:v>13.801682602569301</c:v>
                  </c:pt>
                  <c:pt idx="1">
                    <c:v>83.745932228424977</c:v>
                  </c:pt>
                </c:numCache>
              </c:numRef>
            </c:plus>
            <c:minus>
              <c:numRef>
                <c:f>('B0 Graph Data'!$K$5,'B0 Graph Data'!$K$11)</c:f>
                <c:numCache>
                  <c:formatCode>General</c:formatCode>
                  <c:ptCount val="2"/>
                  <c:pt idx="0">
                    <c:v>13.801682602569301</c:v>
                  </c:pt>
                  <c:pt idx="1">
                    <c:v>83.745932228424977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Data'!$W$5,'B0 Graph Data'!$W$11)</c:f>
                <c:numCache>
                  <c:formatCode>General</c:formatCode>
                  <c:ptCount val="2"/>
                  <c:pt idx="0">
                    <c:v>2.7137181087591955</c:v>
                  </c:pt>
                  <c:pt idx="1">
                    <c:v>3.0028976389885003</c:v>
                  </c:pt>
                </c:numCache>
              </c:numRef>
            </c:plus>
            <c:minus>
              <c:numRef>
                <c:f>('B0 Graph Data'!$W$5,'B0 Graph Data'!$W$11)</c:f>
                <c:numCache>
                  <c:formatCode>General</c:formatCode>
                  <c:ptCount val="2"/>
                  <c:pt idx="0">
                    <c:v>2.7137181087591955</c:v>
                  </c:pt>
                  <c:pt idx="1">
                    <c:v>3.0028976389885003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('B0 Graph Data'!$B$5,'B0 Graph Data'!$B$11)</c:f>
              <c:numCache>
                <c:formatCode>0</c:formatCode>
                <c:ptCount val="2"/>
                <c:pt idx="0">
                  <c:v>93.647000000000006</c:v>
                </c:pt>
                <c:pt idx="1">
                  <c:v>317.40499999999997</c:v>
                </c:pt>
              </c:numCache>
            </c:numRef>
          </c:xVal>
          <c:yVal>
            <c:numRef>
              <c:f>('B0 Graph Data'!$N$5,'B0 Graph Data'!$N$11)</c:f>
              <c:numCache>
                <c:formatCode>0.0</c:formatCode>
                <c:ptCount val="2"/>
                <c:pt idx="0">
                  <c:v>88.186999999999998</c:v>
                </c:pt>
                <c:pt idx="1">
                  <c:v>94.049000000000007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8-4D2E-A898-D80395867FC3}"/>
            </c:ext>
          </c:extLst>
        </c:ser>
        <c:ser>
          <c:idx val="0"/>
          <c:order val="3"/>
          <c:tx>
            <c:strRef>
              <c:f>'B0 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('B0 Graph Data'!$K$6,'B0 Graph Data'!$K$12)</c:f>
                <c:numCache>
                  <c:formatCode>General</c:formatCode>
                  <c:ptCount val="2"/>
                  <c:pt idx="0">
                    <c:v>13.859581132836105</c:v>
                  </c:pt>
                  <c:pt idx="1">
                    <c:v>83.623966312488022</c:v>
                  </c:pt>
                </c:numCache>
              </c:numRef>
            </c:plus>
            <c:minus>
              <c:numRef>
                <c:f>('B0 Graph Data'!$K$6,'B0 Graph Data'!$K$12)</c:f>
                <c:numCache>
                  <c:formatCode>General</c:formatCode>
                  <c:ptCount val="2"/>
                  <c:pt idx="0">
                    <c:v>13.859581132836105</c:v>
                  </c:pt>
                  <c:pt idx="1">
                    <c:v>83.623966312488022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('B0 Graph Data'!$W$6,'B0 Graph Data'!$W$12)</c:f>
                <c:numCache>
                  <c:formatCode>General</c:formatCode>
                  <c:ptCount val="2"/>
                  <c:pt idx="0">
                    <c:v>2.7157164039955006</c:v>
                  </c:pt>
                  <c:pt idx="1">
                    <c:v>3.0061232558785065</c:v>
                  </c:pt>
                </c:numCache>
              </c:numRef>
            </c:plus>
            <c:minus>
              <c:numRef>
                <c:f>('B0 Graph Data'!$W$6,'B0 Graph Data'!$W$12)</c:f>
                <c:numCache>
                  <c:formatCode>General</c:formatCode>
                  <c:ptCount val="2"/>
                  <c:pt idx="0">
                    <c:v>2.7157164039955006</c:v>
                  </c:pt>
                  <c:pt idx="1">
                    <c:v>3.0061232558785065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('B0 Graph Data'!$B$6,'B0 Graph Data'!$B$12)</c:f>
              <c:numCache>
                <c:formatCode>0</c:formatCode>
                <c:ptCount val="2"/>
                <c:pt idx="0">
                  <c:v>75.209000000000003</c:v>
                </c:pt>
                <c:pt idx="1">
                  <c:v>303.10500000000002</c:v>
                </c:pt>
              </c:numCache>
            </c:numRef>
          </c:xVal>
          <c:yVal>
            <c:numRef>
              <c:f>('B0 Graph Data'!$N$6,'B0 Graph Data'!$N$12)</c:f>
              <c:numCache>
                <c:formatCode>0.0</c:formatCode>
                <c:ptCount val="2"/>
                <c:pt idx="0">
                  <c:v>89.037999999999997</c:v>
                </c:pt>
                <c:pt idx="1">
                  <c:v>96.828000000000003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8-4D2E-A898-D8039586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4444683427185"/>
          <c:y val="0.22059344862785274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399-4FBD-A628-95C3D93EB9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399-4FBD-A628-95C3D93EB9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399-4FBD-A628-95C3D93EB9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399-4FBD-A628-95C3D93EB99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Data'!$K$3:$K$6</c:f>
                <c:numCache>
                  <c:formatCode>General</c:formatCode>
                  <c:ptCount val="4"/>
                  <c:pt idx="0">
                    <c:v>13.796097628045104</c:v>
                  </c:pt>
                  <c:pt idx="1">
                    <c:v>13.796379467935495</c:v>
                  </c:pt>
                  <c:pt idx="2">
                    <c:v>13.801682602569301</c:v>
                  </c:pt>
                  <c:pt idx="3">
                    <c:v>13.859581132836105</c:v>
                  </c:pt>
                </c:numCache>
              </c:numRef>
            </c:plus>
            <c:minus>
              <c:numRef>
                <c:f>'B0 Graph Data'!$K$3:$K$6</c:f>
                <c:numCache>
                  <c:formatCode>General</c:formatCode>
                  <c:ptCount val="4"/>
                  <c:pt idx="0">
                    <c:v>13.796097628045104</c:v>
                  </c:pt>
                  <c:pt idx="1">
                    <c:v>13.796379467935495</c:v>
                  </c:pt>
                  <c:pt idx="2">
                    <c:v>13.801682602569301</c:v>
                  </c:pt>
                  <c:pt idx="3">
                    <c:v>13.859581132836105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Data'!$B$3:$B$6</c:f>
              <c:numCache>
                <c:formatCode>0</c:formatCode>
                <c:ptCount val="4"/>
                <c:pt idx="0">
                  <c:v>95.850999999999999</c:v>
                </c:pt>
                <c:pt idx="1">
                  <c:v>96.259</c:v>
                </c:pt>
                <c:pt idx="2">
                  <c:v>93.647000000000006</c:v>
                </c:pt>
                <c:pt idx="3">
                  <c:v>75.209000000000003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99-4FBD-A628-95C3D93EB99B}"/>
            </c:ext>
          </c:extLst>
        </c:ser>
        <c:ser>
          <c:idx val="2"/>
          <c:order val="1"/>
          <c:tx>
            <c:strRef>
              <c:f>'B0 Graph Data'!$A$7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399-4FBD-A628-95C3D93EB99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399-4FBD-A628-95C3D93EB99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399-4FBD-A628-95C3D93EB99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399-4FBD-A628-95C3D93EB99B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Data'!$K$9:$K$12</c:f>
                <c:numCache>
                  <c:formatCode>General</c:formatCode>
                  <c:ptCount val="4"/>
                  <c:pt idx="0">
                    <c:v>83.759871065075004</c:v>
                  </c:pt>
                  <c:pt idx="1">
                    <c:v>83.758282739598997</c:v>
                  </c:pt>
                  <c:pt idx="2">
                    <c:v>83.745932228424977</c:v>
                  </c:pt>
                  <c:pt idx="3">
                    <c:v>83.623966312488022</c:v>
                  </c:pt>
                </c:numCache>
              </c:numRef>
            </c:plus>
            <c:minus>
              <c:numRef>
                <c:f>'B0 Graph Data'!$K$9:$K$12</c:f>
                <c:numCache>
                  <c:formatCode>General</c:formatCode>
                  <c:ptCount val="4"/>
                  <c:pt idx="0">
                    <c:v>83.759871065075004</c:v>
                  </c:pt>
                  <c:pt idx="1">
                    <c:v>83.758282739598997</c:v>
                  </c:pt>
                  <c:pt idx="2">
                    <c:v>83.745932228424977</c:v>
                  </c:pt>
                  <c:pt idx="3">
                    <c:v>83.623966312488022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Data'!$B$9:$B$12</c:f>
              <c:numCache>
                <c:formatCode>0</c:formatCode>
                <c:ptCount val="4"/>
                <c:pt idx="0">
                  <c:v>319.858</c:v>
                </c:pt>
                <c:pt idx="1">
                  <c:v>319.47899999999998</c:v>
                </c:pt>
                <c:pt idx="2">
                  <c:v>317.40499999999997</c:v>
                </c:pt>
                <c:pt idx="3">
                  <c:v>303.10500000000002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99-4FBD-A628-95C3D93E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'B0 Graph Data'!$M$1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4D7-4FFA-924B-6BA6A7D29ED2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4D7-4FFA-924B-6BA6A7D29ED2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4D7-4FFA-924B-6BA6A7D29ED2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4D7-4FFA-924B-6BA6A7D29ED2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Data'!$W$3:$W$6</c:f>
                <c:numCache>
                  <c:formatCode>General</c:formatCode>
                  <c:ptCount val="4"/>
                  <c:pt idx="0">
                    <c:v>2.7132996559278979</c:v>
                  </c:pt>
                  <c:pt idx="1">
                    <c:v>2.7132724702616997</c:v>
                  </c:pt>
                  <c:pt idx="2">
                    <c:v>2.7137181087591955</c:v>
                  </c:pt>
                  <c:pt idx="3">
                    <c:v>2.7157164039955006</c:v>
                  </c:pt>
                </c:numCache>
              </c:numRef>
            </c:plus>
            <c:minus>
              <c:numRef>
                <c:f>'B0 Graph Data'!$W$3:$W$6</c:f>
                <c:numCache>
                  <c:formatCode>General</c:formatCode>
                  <c:ptCount val="4"/>
                  <c:pt idx="0">
                    <c:v>2.7132996559278979</c:v>
                  </c:pt>
                  <c:pt idx="1">
                    <c:v>2.7132724702616997</c:v>
                  </c:pt>
                  <c:pt idx="2">
                    <c:v>2.7137181087591955</c:v>
                  </c:pt>
                  <c:pt idx="3">
                    <c:v>2.7157164039955006</c:v>
                  </c:pt>
                </c:numCache>
              </c:numRef>
            </c:minus>
            <c:spPr>
              <a:ln w="9525"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Data'!$N$3:$N$6</c:f>
              <c:numCache>
                <c:formatCode>0.0</c:formatCode>
                <c:ptCount val="4"/>
                <c:pt idx="0">
                  <c:v>86.567999999999998</c:v>
                </c:pt>
                <c:pt idx="1">
                  <c:v>86.692999999999998</c:v>
                </c:pt>
                <c:pt idx="2">
                  <c:v>88.186999999999998</c:v>
                </c:pt>
                <c:pt idx="3">
                  <c:v>89.037999999999997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D7-4FFA-924B-6BA6A7D29ED2}"/>
            </c:ext>
          </c:extLst>
        </c:ser>
        <c:ser>
          <c:idx val="2"/>
          <c:order val="1"/>
          <c:tx>
            <c:strRef>
              <c:f>'B0 Graph Data'!$M$7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A4D7-4FFA-924B-6BA6A7D29ED2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4D7-4FFA-924B-6BA6A7D29ED2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A4D7-4FFA-924B-6BA6A7D29ED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A4D7-4FFA-924B-6BA6A7D29ED2}"/>
              </c:ext>
            </c:extLst>
          </c:dPt>
          <c:errBars>
            <c:errBarType val="both"/>
            <c:errValType val="cust"/>
            <c:noEndCap val="0"/>
            <c:plus>
              <c:numRef>
                <c:f>'B0 Graph Data'!$W$9:$W$12</c:f>
                <c:numCache>
                  <c:formatCode>General</c:formatCode>
                  <c:ptCount val="4"/>
                  <c:pt idx="0">
                    <c:v>3.0031517717778087</c:v>
                  </c:pt>
                  <c:pt idx="1">
                    <c:v>3.0030078962820994</c:v>
                  </c:pt>
                  <c:pt idx="2">
                    <c:v>3.0028976389885003</c:v>
                  </c:pt>
                  <c:pt idx="3">
                    <c:v>3.0061232558785065</c:v>
                  </c:pt>
                </c:numCache>
              </c:numRef>
            </c:plus>
            <c:minus>
              <c:numRef>
                <c:f>'B0 Graph Data'!$W$9:$W$12</c:f>
                <c:numCache>
                  <c:formatCode>General</c:formatCode>
                  <c:ptCount val="4"/>
                  <c:pt idx="0">
                    <c:v>3.0031517717778087</c:v>
                  </c:pt>
                  <c:pt idx="1">
                    <c:v>3.0030078962820994</c:v>
                  </c:pt>
                  <c:pt idx="2">
                    <c:v>3.0028976389885003</c:v>
                  </c:pt>
                  <c:pt idx="3">
                    <c:v>3.0061232558785065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'B0 Graph Data'!$M$9:$M$12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'B0 Graph Data'!$N$9:$N$12</c:f>
              <c:numCache>
                <c:formatCode>0.0</c:formatCode>
                <c:ptCount val="4"/>
                <c:pt idx="0">
                  <c:v>92.334000000000003</c:v>
                </c:pt>
                <c:pt idx="1">
                  <c:v>92.741</c:v>
                </c:pt>
                <c:pt idx="2">
                  <c:v>94.049000000000007</c:v>
                </c:pt>
                <c:pt idx="3">
                  <c:v>96.828000000000003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D7-4FFA-924B-6BA6A7D2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('B0 Graph Data'!$B$3,'B0 Graph Data'!$B$9)</c:f>
              <c:numCache>
                <c:formatCode>0</c:formatCode>
                <c:ptCount val="2"/>
                <c:pt idx="0">
                  <c:v>95.850999999999999</c:v>
                </c:pt>
                <c:pt idx="1">
                  <c:v>319.858</c:v>
                </c:pt>
              </c:numCache>
            </c:numRef>
          </c:xVal>
          <c:yVal>
            <c:numRef>
              <c:f>('B0 Graph Data'!$N$3,'B0 Graph Data'!$N$9)</c:f>
              <c:numCache>
                <c:formatCode>0.0</c:formatCode>
                <c:ptCount val="2"/>
                <c:pt idx="0">
                  <c:v>86.567999999999998</c:v>
                </c:pt>
                <c:pt idx="1">
                  <c:v>92.334000000000003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('B0 Graph Data'!$B$4,'B0 Graph Data'!$B$10)</c:f>
              <c:numCache>
                <c:formatCode>0</c:formatCode>
                <c:ptCount val="2"/>
                <c:pt idx="0">
                  <c:v>96.259</c:v>
                </c:pt>
                <c:pt idx="1">
                  <c:v>319.47899999999998</c:v>
                </c:pt>
              </c:numCache>
            </c:numRef>
          </c:xVal>
          <c:yVal>
            <c:numRef>
              <c:f>('B0 Graph Data'!$N$4,'B0 Graph Data'!$N$10)</c:f>
              <c:numCache>
                <c:formatCode>0.0</c:formatCode>
                <c:ptCount val="2"/>
                <c:pt idx="0">
                  <c:v>86.692999999999998</c:v>
                </c:pt>
                <c:pt idx="1">
                  <c:v>92.741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('B0 Graph Data'!$B$6,'B0 Graph Data'!$B$12)</c:f>
              <c:numCache>
                <c:formatCode>0</c:formatCode>
                <c:ptCount val="2"/>
                <c:pt idx="0">
                  <c:v>75.209000000000003</c:v>
                </c:pt>
                <c:pt idx="1">
                  <c:v>303.10500000000002</c:v>
                </c:pt>
              </c:numCache>
            </c:numRef>
          </c:xVal>
          <c:yVal>
            <c:numRef>
              <c:f>('B0 Graph Data'!$N$6,'B0 Graph Data'!$N$12)</c:f>
              <c:numCache>
                <c:formatCode>0.0</c:formatCode>
                <c:ptCount val="2"/>
                <c:pt idx="0">
                  <c:v>89.037999999999997</c:v>
                </c:pt>
                <c:pt idx="1">
                  <c:v>96.828000000000003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('B0 Graph Data'!$B$5,'B0 Graph Data'!$B$11)</c:f>
              <c:numCache>
                <c:formatCode>0</c:formatCode>
                <c:ptCount val="2"/>
                <c:pt idx="0">
                  <c:v>93.647000000000006</c:v>
                </c:pt>
                <c:pt idx="1">
                  <c:v>317.40499999999997</c:v>
                </c:pt>
              </c:numCache>
            </c:numRef>
          </c:xVal>
          <c:yVal>
            <c:numRef>
              <c:f>('B0 Graph Data'!$N$5,'B0 Graph Data'!$N$11)</c:f>
              <c:numCache>
                <c:formatCode>0.0</c:formatCode>
                <c:ptCount val="2"/>
                <c:pt idx="0">
                  <c:v>88.186999999999998</c:v>
                </c:pt>
                <c:pt idx="1">
                  <c:v>94.049000000000007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8</xdr:col>
      <xdr:colOff>166320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DB2E7-05D4-4E59-87F7-2A5B3C91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2136</xdr:rowOff>
    </xdr:from>
    <xdr:to>
      <xdr:col>5</xdr:col>
      <xdr:colOff>441600</xdr:colOff>
      <xdr:row>25</xdr:row>
      <xdr:rowOff>150456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F7C6F-A653-4278-984C-56273DDA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609314</xdr:colOff>
      <xdr:row>14</xdr:row>
      <xdr:rowOff>0</xdr:rowOff>
    </xdr:from>
    <xdr:to>
      <xdr:col>14</xdr:col>
      <xdr:colOff>441314</xdr:colOff>
      <xdr:row>25</xdr:row>
      <xdr:rowOff>148320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7818A-7685-4A50-9FB0-CB5CC627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0.125</v>
          </cell>
          <cell r="D2">
            <v>-0.185727294488959</v>
          </cell>
          <cell r="E2">
            <v>0.435828696961025</v>
          </cell>
          <cell r="F2">
            <v>0.158</v>
          </cell>
          <cell r="G2">
            <v>0.79</v>
          </cell>
          <cell r="H2">
            <v>611</v>
          </cell>
          <cell r="I2">
            <v>0.43</v>
          </cell>
          <cell r="J2">
            <v>0.496</v>
          </cell>
        </row>
        <row r="3">
          <cell r="C3">
            <v>1.619</v>
          </cell>
          <cell r="D3">
            <v>1.30668757557778</v>
          </cell>
          <cell r="E3">
            <v>1.93080993498682</v>
          </cell>
          <cell r="F3">
            <v>0.159</v>
          </cell>
          <cell r="G3">
            <v>10.186999999999999</v>
          </cell>
          <cell r="H3">
            <v>611.01</v>
          </cell>
          <cell r="I3">
            <v>1.3E-22</v>
          </cell>
          <cell r="J3">
            <v>1.6000000000000001E-21</v>
          </cell>
          <cell r="K3" t="str">
            <v>p&lt;0.001</v>
          </cell>
        </row>
        <row r="4">
          <cell r="C4">
            <v>2.4700000000000002</v>
          </cell>
          <cell r="D4">
            <v>2.1324449019099498</v>
          </cell>
          <cell r="E4">
            <v>2.8066790359093901</v>
          </cell>
          <cell r="F4">
            <v>0.17199999999999999</v>
          </cell>
          <cell r="G4">
            <v>14.385999999999999</v>
          </cell>
          <cell r="H4">
            <v>611.15</v>
          </cell>
          <cell r="I4">
            <v>1.3000000000000001E-40</v>
          </cell>
          <cell r="J4">
            <v>4.8999999999999997E-39</v>
          </cell>
          <cell r="K4" t="str">
            <v>p&lt;0.001</v>
          </cell>
        </row>
        <row r="5">
          <cell r="C5">
            <v>1.494</v>
          </cell>
          <cell r="D5">
            <v>1.1820682046246</v>
          </cell>
          <cell r="E5">
            <v>1.8053279034708101</v>
          </cell>
          <cell r="F5">
            <v>0.159</v>
          </cell>
          <cell r="G5">
            <v>9.4130000000000003</v>
          </cell>
          <cell r="H5">
            <v>611.02</v>
          </cell>
          <cell r="I5">
            <v>9.6999999999999994E-20</v>
          </cell>
          <cell r="J5">
            <v>9.1999999999999992E-19</v>
          </cell>
          <cell r="K5" t="str">
            <v>p&lt;0.001</v>
          </cell>
        </row>
        <row r="6">
          <cell r="C6">
            <v>2.3450000000000002</v>
          </cell>
          <cell r="D6">
            <v>2.0067571812729899</v>
          </cell>
          <cell r="E6">
            <v>2.6822653540839001</v>
          </cell>
          <cell r="F6">
            <v>0.17199999999999999</v>
          </cell>
          <cell r="G6">
            <v>13.632</v>
          </cell>
          <cell r="H6">
            <v>611.19000000000005</v>
          </cell>
          <cell r="I6">
            <v>3.8999999999999999E-37</v>
          </cell>
          <cell r="J6">
            <v>1.2000000000000001E-35</v>
          </cell>
          <cell r="K6" t="str">
            <v>p&lt;0.001</v>
          </cell>
        </row>
        <row r="7">
          <cell r="C7">
            <v>0.85099999999999998</v>
          </cell>
          <cell r="D7">
            <v>0.52158615426564503</v>
          </cell>
          <cell r="E7">
            <v>1.18004027299573</v>
          </cell>
          <cell r="F7">
            <v>0.16800000000000001</v>
          </cell>
          <cell r="G7">
            <v>5.0750000000000002</v>
          </cell>
          <cell r="H7">
            <v>611.1</v>
          </cell>
          <cell r="I7">
            <v>5.0999999999999999E-7</v>
          </cell>
          <cell r="J7">
            <v>1.5E-6</v>
          </cell>
          <cell r="K7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0.40699999999999997</v>
          </cell>
          <cell r="D2">
            <v>-2.80457662979736E-2</v>
          </cell>
          <cell r="E2">
            <v>0.84241959465085803</v>
          </cell>
          <cell r="F2">
            <v>0.222</v>
          </cell>
          <cell r="G2">
            <v>1.837</v>
          </cell>
          <cell r="H2">
            <v>616.01</v>
          </cell>
          <cell r="I2">
            <v>6.7000000000000004E-2</v>
          </cell>
          <cell r="J2">
            <v>9.4E-2</v>
          </cell>
        </row>
        <row r="3">
          <cell r="C3">
            <v>1.716</v>
          </cell>
          <cell r="D3">
            <v>1.27856179237297</v>
          </cell>
          <cell r="E3">
            <v>2.1525377152997001</v>
          </cell>
          <cell r="F3">
            <v>0.223</v>
          </cell>
          <cell r="G3">
            <v>7.71</v>
          </cell>
          <cell r="H3">
            <v>616.01</v>
          </cell>
          <cell r="I3">
            <v>5.0999999999999997E-14</v>
          </cell>
          <cell r="J3">
            <v>2.8000000000000002E-13</v>
          </cell>
          <cell r="K3" t="str">
            <v>p&lt;0.001</v>
          </cell>
        </row>
        <row r="4">
          <cell r="C4">
            <v>4.4939999999999998</v>
          </cell>
          <cell r="D4">
            <v>4.0256329698643896</v>
          </cell>
          <cell r="E4">
            <v>4.9626294838404803</v>
          </cell>
          <cell r="F4">
            <v>0.23899999999999999</v>
          </cell>
          <cell r="G4">
            <v>18.838000000000001</v>
          </cell>
          <cell r="H4">
            <v>616.23</v>
          </cell>
          <cell r="I4">
            <v>7.3000000000000002E-63</v>
          </cell>
          <cell r="J4">
            <v>1.0999999999999999E-60</v>
          </cell>
          <cell r="K4" t="str">
            <v>p&lt;0.001</v>
          </cell>
        </row>
        <row r="5">
          <cell r="C5">
            <v>1.3080000000000001</v>
          </cell>
          <cell r="D5">
            <v>0.87199060321186095</v>
          </cell>
          <cell r="E5">
            <v>1.7447350761052101</v>
          </cell>
          <cell r="F5">
            <v>0.222</v>
          </cell>
          <cell r="G5">
            <v>5.8879999999999999</v>
          </cell>
          <cell r="H5">
            <v>616.04</v>
          </cell>
          <cell r="I5">
            <v>6.4000000000000002E-9</v>
          </cell>
          <cell r="J5">
            <v>2.0999999999999999E-8</v>
          </cell>
          <cell r="K5" t="str">
            <v>p&lt;0.001</v>
          </cell>
        </row>
        <row r="6">
          <cell r="C6">
            <v>4.0869999999999997</v>
          </cell>
          <cell r="D6">
            <v>3.61761376790533</v>
          </cell>
          <cell r="E6">
            <v>4.5562748574372103</v>
          </cell>
          <cell r="F6">
            <v>0.23899999999999999</v>
          </cell>
          <cell r="G6">
            <v>17.100999999999999</v>
          </cell>
          <cell r="H6">
            <v>616.29</v>
          </cell>
          <cell r="I6">
            <v>6.1000000000000001E-54</v>
          </cell>
          <cell r="J6">
            <v>4.5999999999999999E-52</v>
          </cell>
          <cell r="K6" t="str">
            <v>p&lt;0.001</v>
          </cell>
        </row>
        <row r="7">
          <cell r="C7">
            <v>2.7789999999999999</v>
          </cell>
          <cell r="D7">
            <v>2.3209724052439902</v>
          </cell>
          <cell r="E7">
            <v>3.2361905407873901</v>
          </cell>
          <cell r="F7">
            <v>0.23300000000000001</v>
          </cell>
          <cell r="G7">
            <v>11.923999999999999</v>
          </cell>
          <cell r="H7">
            <v>616.15</v>
          </cell>
          <cell r="I7">
            <v>1.2E-29</v>
          </cell>
          <cell r="J7">
            <v>2.2999999999999999E-28</v>
          </cell>
          <cell r="K7" t="str">
            <v>p&lt;0.001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0.40799999999999997</v>
          </cell>
          <cell r="D2">
            <v>-3.5293805691625502</v>
          </cell>
          <cell r="E2">
            <v>4.3452138451308997</v>
          </cell>
          <cell r="F2">
            <v>2.0049999999999999</v>
          </cell>
          <cell r="G2">
            <v>0.20300000000000001</v>
          </cell>
          <cell r="H2">
            <v>611.01</v>
          </cell>
          <cell r="I2">
            <v>0.83899999999999997</v>
          </cell>
          <cell r="J2">
            <v>0.89200000000000002</v>
          </cell>
        </row>
        <row r="3">
          <cell r="C3">
            <v>-2.2040000000000002</v>
          </cell>
          <cell r="D3">
            <v>-6.1699239590824302</v>
          </cell>
          <cell r="E3">
            <v>1.7612692373775001</v>
          </cell>
          <cell r="F3">
            <v>2.0190000000000001</v>
          </cell>
          <cell r="G3">
            <v>-1.0920000000000001</v>
          </cell>
          <cell r="H3">
            <v>611.09</v>
          </cell>
          <cell r="I3">
            <v>0.27500000000000002</v>
          </cell>
          <cell r="J3">
            <v>0.33200000000000002</v>
          </cell>
        </row>
        <row r="4">
          <cell r="C4">
            <v>-20.641999999999999</v>
          </cell>
          <cell r="D4">
            <v>-24.879962119598002</v>
          </cell>
          <cell r="E4">
            <v>-16.404457090059399</v>
          </cell>
          <cell r="F4">
            <v>2.1579999999999999</v>
          </cell>
          <cell r="G4">
            <v>-9.5660000000000007</v>
          </cell>
          <cell r="H4">
            <v>612.03</v>
          </cell>
          <cell r="I4">
            <v>2.7E-20</v>
          </cell>
          <cell r="J4">
            <v>2.9E-19</v>
          </cell>
          <cell r="K4" t="str">
            <v>p&lt;0.001</v>
          </cell>
        </row>
        <row r="5">
          <cell r="C5">
            <v>-2.6120000000000001</v>
          </cell>
          <cell r="D5">
            <v>-6.5661583004453501</v>
          </cell>
          <cell r="E5">
            <v>1.3416703458225501</v>
          </cell>
          <cell r="F5">
            <v>2.0129999999999999</v>
          </cell>
          <cell r="G5">
            <v>-1.2969999999999999</v>
          </cell>
          <cell r="H5">
            <v>611.25</v>
          </cell>
          <cell r="I5">
            <v>0.19500000000000001</v>
          </cell>
          <cell r="J5">
            <v>0.25</v>
          </cell>
        </row>
        <row r="6">
          <cell r="C6">
            <v>-21.05</v>
          </cell>
          <cell r="D6">
            <v>-25.288622629142999</v>
          </cell>
          <cell r="E6">
            <v>-16.811629781198299</v>
          </cell>
          <cell r="F6">
            <v>2.1579999999999999</v>
          </cell>
          <cell r="G6">
            <v>-9.7530000000000001</v>
          </cell>
          <cell r="H6">
            <v>612.37</v>
          </cell>
          <cell r="I6">
            <v>5.4999999999999998E-21</v>
          </cell>
          <cell r="J6">
            <v>6.3999999999999994E-20</v>
          </cell>
          <cell r="K6" t="str">
            <v>p&lt;0.001</v>
          </cell>
        </row>
        <row r="7">
          <cell r="C7">
            <v>-18.437999999999999</v>
          </cell>
          <cell r="D7">
            <v>-22.581252485153801</v>
          </cell>
          <cell r="E7">
            <v>-14.2945119706207</v>
          </cell>
          <cell r="F7">
            <v>2.11</v>
          </cell>
          <cell r="G7">
            <v>-8.7390000000000008</v>
          </cell>
          <cell r="H7">
            <v>611.53</v>
          </cell>
          <cell r="I7">
            <v>2.3000000000000001E-17</v>
          </cell>
          <cell r="J7">
            <v>1.9000000000000001E-16</v>
          </cell>
          <cell r="K7" t="str">
            <v>p&lt;0.001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-0.379</v>
          </cell>
          <cell r="D2">
            <v>-6.1829305763340301</v>
          </cell>
          <cell r="E2">
            <v>5.4248520773185502</v>
          </cell>
          <cell r="F2">
            <v>2.9550000000000001</v>
          </cell>
          <cell r="G2">
            <v>-0.128</v>
          </cell>
          <cell r="H2">
            <v>613.03</v>
          </cell>
          <cell r="I2">
            <v>0.89800000000000002</v>
          </cell>
          <cell r="J2">
            <v>0.92900000000000005</v>
          </cell>
        </row>
        <row r="3">
          <cell r="C3">
            <v>-2.4529999999999998</v>
          </cell>
          <cell r="D3">
            <v>-8.2897115364616702</v>
          </cell>
          <cell r="E3">
            <v>3.3840681871897398</v>
          </cell>
          <cell r="F3">
            <v>2.972</v>
          </cell>
          <cell r="G3">
            <v>-0.82499999999999996</v>
          </cell>
          <cell r="H3">
            <v>613.04</v>
          </cell>
          <cell r="I3">
            <v>0.41</v>
          </cell>
          <cell r="J3">
            <v>0.47599999999999998</v>
          </cell>
        </row>
        <row r="4">
          <cell r="C4">
            <v>-16.753</v>
          </cell>
          <cell r="D4">
            <v>-23.001607503813201</v>
          </cell>
          <cell r="E4">
            <v>-10.5044699381396</v>
          </cell>
          <cell r="F4">
            <v>3.1819999999999999</v>
          </cell>
          <cell r="G4">
            <v>-5.2649999999999997</v>
          </cell>
          <cell r="H4">
            <v>613.64</v>
          </cell>
          <cell r="I4">
            <v>1.9000000000000001E-7</v>
          </cell>
          <cell r="J4">
            <v>5.7000000000000005E-7</v>
          </cell>
          <cell r="K4" t="str">
            <v>p&lt;0.001</v>
          </cell>
        </row>
        <row r="5">
          <cell r="C5">
            <v>-2.0739999999999998</v>
          </cell>
          <cell r="D5">
            <v>-7.90279051940567</v>
          </cell>
          <cell r="E5">
            <v>3.75522566936991</v>
          </cell>
          <cell r="F5">
            <v>2.968</v>
          </cell>
          <cell r="G5">
            <v>-0.69899999999999995</v>
          </cell>
          <cell r="H5">
            <v>613.12</v>
          </cell>
          <cell r="I5">
            <v>0.48499999999999999</v>
          </cell>
          <cell r="J5">
            <v>0.54700000000000004</v>
          </cell>
        </row>
        <row r="6">
          <cell r="C6">
            <v>-16.373999999999999</v>
          </cell>
          <cell r="D6">
            <v>-22.633873772440101</v>
          </cell>
          <cell r="E6">
            <v>-10.1141251703568</v>
          </cell>
          <cell r="F6">
            <v>3.1880000000000002</v>
          </cell>
          <cell r="G6">
            <v>-5.1369999999999996</v>
          </cell>
          <cell r="H6">
            <v>613.80999999999995</v>
          </cell>
          <cell r="I6">
            <v>3.8000000000000001E-7</v>
          </cell>
          <cell r="J6">
            <v>1.1000000000000001E-6</v>
          </cell>
          <cell r="K6" t="str">
            <v>p&lt;0.001</v>
          </cell>
        </row>
        <row r="7">
          <cell r="C7">
            <v>-14.3</v>
          </cell>
          <cell r="D7">
            <v>-20.414687812079698</v>
          </cell>
          <cell r="E7">
            <v>-8.1857462806477894</v>
          </cell>
          <cell r="F7">
            <v>3.1139999999999999</v>
          </cell>
          <cell r="G7">
            <v>-4.593</v>
          </cell>
          <cell r="H7">
            <v>613.42999999999995</v>
          </cell>
          <cell r="I7">
            <v>5.3000000000000001E-6</v>
          </cell>
          <cell r="J7">
            <v>1.4E-5</v>
          </cell>
          <cell r="K7" t="str">
            <v>p&lt;0.001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95.850999999999999</v>
          </cell>
          <cell r="C2">
            <v>82.054902371954896</v>
          </cell>
          <cell r="D2">
            <v>109.647667414094</v>
          </cell>
          <cell r="E2">
            <v>6.2140000000000004</v>
          </cell>
          <cell r="F2">
            <v>15.423999999999999</v>
          </cell>
          <cell r="G2">
            <v>10.28</v>
          </cell>
          <cell r="H2">
            <v>1.9000000000000001E-8</v>
          </cell>
          <cell r="I2">
            <v>2.9000000000000002E-8</v>
          </cell>
          <cell r="J2" t="str">
            <v>p&lt;0.0001</v>
          </cell>
        </row>
        <row r="3">
          <cell r="B3">
            <v>96.259</v>
          </cell>
          <cell r="C3">
            <v>82.462620532064506</v>
          </cell>
          <cell r="D3">
            <v>110.055782611854</v>
          </cell>
          <cell r="E3">
            <v>6.2149999999999999</v>
          </cell>
          <cell r="F3">
            <v>15.489000000000001</v>
          </cell>
          <cell r="G3">
            <v>10.28</v>
          </cell>
          <cell r="H3">
            <v>1.9000000000000001E-8</v>
          </cell>
          <cell r="I3">
            <v>2.9000000000000002E-8</v>
          </cell>
          <cell r="J3" t="str">
            <v>p&lt;0.0001</v>
          </cell>
        </row>
        <row r="4">
          <cell r="B4">
            <v>93.647000000000006</v>
          </cell>
          <cell r="C4">
            <v>79.845317397430705</v>
          </cell>
          <cell r="D4">
            <v>107.448597791791</v>
          </cell>
          <cell r="E4">
            <v>6.2190000000000003</v>
          </cell>
          <cell r="F4">
            <v>15.057</v>
          </cell>
          <cell r="G4">
            <v>10.31</v>
          </cell>
          <cell r="H4">
            <v>2.4E-8</v>
          </cell>
          <cell r="I4">
            <v>3.5000000000000002E-8</v>
          </cell>
          <cell r="J4" t="str">
            <v>p&lt;0.0001</v>
          </cell>
        </row>
        <row r="5">
          <cell r="B5">
            <v>75.209000000000003</v>
          </cell>
          <cell r="C5">
            <v>61.349418867163898</v>
          </cell>
          <cell r="D5">
            <v>89.068731709126297</v>
          </cell>
          <cell r="E5">
            <v>6.2729999999999997</v>
          </cell>
          <cell r="F5">
            <v>11.99</v>
          </cell>
          <cell r="G5">
            <v>10.66</v>
          </cell>
          <cell r="H5">
            <v>1.6E-7</v>
          </cell>
          <cell r="I5">
            <v>2.2000000000000001E-7</v>
          </cell>
          <cell r="J5" t="str">
            <v>p&lt;0.0001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86.567999999999998</v>
          </cell>
          <cell r="C2">
            <v>83.8547003440721</v>
          </cell>
          <cell r="D2">
            <v>89.281457941497706</v>
          </cell>
          <cell r="E2">
            <v>1.202</v>
          </cell>
          <cell r="F2">
            <v>72.031000000000006</v>
          </cell>
          <cell r="G2">
            <v>9.1199999999999992</v>
          </cell>
          <cell r="H2">
            <v>7.0000000000000005E-14</v>
          </cell>
          <cell r="I2">
            <v>1.9E-13</v>
          </cell>
          <cell r="J2" t="str">
            <v>p&lt;0.0001</v>
          </cell>
        </row>
        <row r="3">
          <cell r="B3">
            <v>86.692999999999998</v>
          </cell>
          <cell r="C3">
            <v>83.979727529738298</v>
          </cell>
          <cell r="D3">
            <v>89.406532158332595</v>
          </cell>
          <cell r="E3">
            <v>1.202</v>
          </cell>
          <cell r="F3">
            <v>72.132999999999996</v>
          </cell>
          <cell r="G3">
            <v>9.1199999999999992</v>
          </cell>
          <cell r="H3">
            <v>6.8999999999999996E-14</v>
          </cell>
          <cell r="I3">
            <v>1.9E-13</v>
          </cell>
          <cell r="J3" t="str">
            <v>p&lt;0.0001</v>
          </cell>
        </row>
        <row r="4">
          <cell r="B4">
            <v>88.186999999999998</v>
          </cell>
          <cell r="C4">
            <v>85.473281891240802</v>
          </cell>
          <cell r="D4">
            <v>90.900373904870193</v>
          </cell>
          <cell r="E4">
            <v>1.202</v>
          </cell>
          <cell r="F4">
            <v>73.366</v>
          </cell>
          <cell r="G4">
            <v>9.1199999999999992</v>
          </cell>
          <cell r="H4">
            <v>5.9000000000000001E-14</v>
          </cell>
          <cell r="I4">
            <v>1.9E-13</v>
          </cell>
          <cell r="J4" t="str">
            <v>p&lt;0.0001</v>
          </cell>
        </row>
        <row r="5">
          <cell r="B5">
            <v>89.037999999999997</v>
          </cell>
          <cell r="C5">
            <v>86.322283596004496</v>
          </cell>
          <cell r="D5">
            <v>91.752998627351701</v>
          </cell>
          <cell r="E5">
            <v>1.204</v>
          </cell>
          <cell r="F5">
            <v>73.950999999999993</v>
          </cell>
          <cell r="G5">
            <v>9.18</v>
          </cell>
          <cell r="H5">
            <v>4.6E-14</v>
          </cell>
          <cell r="I5">
            <v>1.9E-13</v>
          </cell>
          <cell r="J5" t="str">
            <v>p&lt;0.0001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319.858</v>
          </cell>
          <cell r="C2">
            <v>236.098128934925</v>
          </cell>
          <cell r="D2">
            <v>403.61734461593102</v>
          </cell>
          <cell r="E2">
            <v>25.876000000000001</v>
          </cell>
          <cell r="F2">
            <v>12.361000000000001</v>
          </cell>
          <cell r="G2">
            <v>2.91</v>
          </cell>
          <cell r="H2">
            <v>1E-3</v>
          </cell>
          <cell r="I2">
            <v>1E-3</v>
          </cell>
          <cell r="J2" t="str">
            <v>p&lt;0.01</v>
          </cell>
        </row>
        <row r="3">
          <cell r="B3">
            <v>319.47899999999998</v>
          </cell>
          <cell r="C3">
            <v>235.72071726040099</v>
          </cell>
          <cell r="D3">
            <v>403.236677792043</v>
          </cell>
          <cell r="E3">
            <v>25.876000000000001</v>
          </cell>
          <cell r="F3">
            <v>12.346</v>
          </cell>
          <cell r="G3">
            <v>2.91</v>
          </cell>
          <cell r="H3">
            <v>1E-3</v>
          </cell>
          <cell r="I3">
            <v>1E-3</v>
          </cell>
          <cell r="J3" t="str">
            <v>p&lt;0.01</v>
          </cell>
        </row>
        <row r="4">
          <cell r="B4">
            <v>317.40499999999997</v>
          </cell>
          <cell r="C4">
            <v>233.659067771575</v>
          </cell>
          <cell r="D4">
            <v>401.15076243038499</v>
          </cell>
          <cell r="E4">
            <v>25.879000000000001</v>
          </cell>
          <cell r="F4">
            <v>12.265000000000001</v>
          </cell>
          <cell r="G4">
            <v>2.91</v>
          </cell>
          <cell r="H4">
            <v>1E-3</v>
          </cell>
          <cell r="I4">
            <v>1E-3</v>
          </cell>
          <cell r="J4" t="str">
            <v>p&lt;0.01</v>
          </cell>
        </row>
        <row r="5">
          <cell r="B5">
            <v>303.10500000000002</v>
          </cell>
          <cell r="C5">
            <v>219.481033687512</v>
          </cell>
          <cell r="D5">
            <v>386.72836242230102</v>
          </cell>
          <cell r="E5">
            <v>25.907</v>
          </cell>
          <cell r="F5">
            <v>11.7</v>
          </cell>
          <cell r="G5">
            <v>2.93</v>
          </cell>
          <cell r="H5">
            <v>2E-3</v>
          </cell>
          <cell r="I5">
            <v>2E-3</v>
          </cell>
          <cell r="J5" t="str">
            <v>p&lt;0.01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92.334000000000003</v>
          </cell>
          <cell r="C2">
            <v>89.330848228222195</v>
          </cell>
          <cell r="D2">
            <v>95.336283535534093</v>
          </cell>
          <cell r="E2">
            <v>1.3320000000000001</v>
          </cell>
          <cell r="F2">
            <v>69.344999999999999</v>
          </cell>
          <cell r="G2">
            <v>9.19</v>
          </cell>
          <cell r="H2">
            <v>8.2000000000000004E-14</v>
          </cell>
          <cell r="I2">
            <v>2.0000000000000001E-13</v>
          </cell>
          <cell r="J2" t="str">
            <v>p&lt;0.0001</v>
          </cell>
        </row>
        <row r="3">
          <cell r="B3">
            <v>92.741</v>
          </cell>
          <cell r="C3">
            <v>89.7379921037179</v>
          </cell>
          <cell r="D3">
            <v>95.743513488377303</v>
          </cell>
          <cell r="E3">
            <v>1.3320000000000001</v>
          </cell>
          <cell r="F3">
            <v>69.647999999999996</v>
          </cell>
          <cell r="G3">
            <v>9.19</v>
          </cell>
          <cell r="H3">
            <v>7.9000000000000004E-14</v>
          </cell>
          <cell r="I3">
            <v>2.0000000000000001E-13</v>
          </cell>
          <cell r="J3" t="str">
            <v>p&lt;0.0001</v>
          </cell>
        </row>
        <row r="4">
          <cell r="B4">
            <v>94.049000000000007</v>
          </cell>
          <cell r="C4">
            <v>91.046102361011506</v>
          </cell>
          <cell r="D4">
            <v>97.052128910407305</v>
          </cell>
          <cell r="E4">
            <v>1.3320000000000001</v>
          </cell>
          <cell r="F4">
            <v>70.616</v>
          </cell>
          <cell r="G4">
            <v>9.1999999999999993</v>
          </cell>
          <cell r="H4">
            <v>6.8000000000000001E-14</v>
          </cell>
          <cell r="I4">
            <v>1.9E-13</v>
          </cell>
          <cell r="J4" t="str">
            <v>p&lt;0.0001</v>
          </cell>
        </row>
        <row r="5">
          <cell r="B5">
            <v>96.828000000000003</v>
          </cell>
          <cell r="C5">
            <v>93.821876744121496</v>
          </cell>
          <cell r="D5">
            <v>99.833517473294805</v>
          </cell>
          <cell r="E5">
            <v>1.335</v>
          </cell>
          <cell r="F5">
            <v>72.536000000000001</v>
          </cell>
          <cell r="G5">
            <v>9.2799999999999994</v>
          </cell>
          <cell r="H5">
            <v>4.1999999999999998E-14</v>
          </cell>
          <cell r="I5">
            <v>1.7999999999999999E-13</v>
          </cell>
          <cell r="J5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M2:W6" totalsRowShown="0" headerRowDxfId="129" dataDxfId="127" headerRowBorderDxfId="128" tableBorderDxfId="126" totalsRowBorderDxfId="125">
  <autoFilter ref="M2:W6" xr:uid="{D3980010-2201-43EF-9941-5D34E4A5CF0F}"/>
  <tableColumns count="11">
    <tableColumn id="1" xr3:uid="{48EA7560-AFDA-4976-872C-A62413C27C30}" name="Predictors" dataDxfId="124">
      <calculatedColumnFormula>Table5[[#This Row],[Predictors]]</calculatedColumnFormula>
    </tableColumn>
    <tableColumn id="2" xr3:uid="{B74BAF5A-A8B1-41AC-AA5C-9C7F4D3C00F5}" name="estimate" dataDxfId="123">
      <calculatedColumnFormula>[6]Mode_l_f0_b0!B2</calculatedColumnFormula>
    </tableColumn>
    <tableColumn id="6" xr3:uid="{25F0D2CD-4553-4F0F-A005-7B069A4DF146}" name="2.5% CI" dataDxfId="122">
      <calculatedColumnFormula>[6]Mode_l_f0_b0!C2</calculatedColumnFormula>
    </tableColumn>
    <tableColumn id="5" xr3:uid="{5C65DEBD-594B-4030-A893-0F5416AC8463}" name="97.5% CI" dataDxfId="121">
      <calculatedColumnFormula>[6]Mode_l_f0_b0!D2</calculatedColumnFormula>
    </tableColumn>
    <tableColumn id="4" xr3:uid="{E8CB2113-1504-4E4A-8C69-95B41702801D}" name="std.error" dataDxfId="120">
      <calculatedColumnFormula>[6]Mode_l_f0_b0!E2</calculatedColumnFormula>
    </tableColumn>
    <tableColumn id="9" xr3:uid="{3685B48B-FD8D-45C1-BDB3-A8E961B16560}" name="z.value" dataDxfId="119">
      <calculatedColumnFormula>[6]Mode_l_f0_b0!F2</calculatedColumnFormula>
    </tableColumn>
    <tableColumn id="7" xr3:uid="{82530BA9-A214-4E3F-8B7C-1C9D8230702E}" name="df" dataDxfId="118">
      <calculatedColumnFormula>[6]Mode_l_f0_b0!G2</calculatedColumnFormula>
    </tableColumn>
    <tableColumn id="3" xr3:uid="{13FC0C8F-F83E-4E94-AE8C-72CF30BBE373}" name="p.value" dataDxfId="117">
      <calculatedColumnFormula>[6]Mode_l_f0_b0!H2</calculatedColumnFormula>
    </tableColumn>
    <tableColumn id="10" xr3:uid="{11A56334-4561-4E93-921F-E06200DE80A2}" name="p.adj (BH)" dataDxfId="116">
      <calculatedColumnFormula>[6]Mode_l_f0_b0!I2</calculatedColumnFormula>
    </tableColumn>
    <tableColumn id="11" xr3:uid="{C53533F8-7533-44F1-90BA-B150BF875299}" name="signif." dataDxfId="115">
      <calculatedColumnFormula>[6]Mode_l_f0_b0!J2</calculatedColumnFormula>
    </tableColumn>
    <tableColumn id="8" xr3:uid="{C1996589-8716-4257-9BC3-42E65902C402}" name="|CI-delta|" dataDxfId="114">
      <calculatedColumnFormula>N3-O3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M8:W12" totalsRowShown="0" headerRowDxfId="113" dataDxfId="111" headerRowBorderDxfId="112" tableBorderDxfId="110" totalsRowBorderDxfId="109">
  <autoFilter ref="M8:W12" xr:uid="{DE40A492-BBA9-4876-8724-BC64B3994271}"/>
  <tableColumns count="11">
    <tableColumn id="1" xr3:uid="{E34199D2-D5CB-45DC-96B2-AAECCF32344B}" name="Predictors" dataDxfId="108">
      <calculatedColumnFormula>A3</calculatedColumnFormula>
    </tableColumn>
    <tableColumn id="2" xr3:uid="{BF536D58-8825-421A-A286-3483AB4A0DBA}" name="estimate" dataDxfId="107">
      <calculatedColumnFormula>[8]Mode_h_f0_b0!B2</calculatedColumnFormula>
    </tableColumn>
    <tableColumn id="6" xr3:uid="{51E253F3-5545-4607-87E2-3713F0C79ED0}" name="2.5% CI" dataDxfId="106">
      <calculatedColumnFormula>[8]Mode_h_f0_b0!C2</calculatedColumnFormula>
    </tableColumn>
    <tableColumn id="5" xr3:uid="{39D9684C-88E4-42B1-822E-8BF560658BA3}" name="97.5% CI" dataDxfId="105">
      <calculatedColumnFormula>[8]Mode_h_f0_b0!D2</calculatedColumnFormula>
    </tableColumn>
    <tableColumn id="4" xr3:uid="{DBC249E2-0975-4309-BB60-C2B64E67BC66}" name="std.error" dataDxfId="104">
      <calculatedColumnFormula>[8]Mode_h_f0_b0!E2</calculatedColumnFormula>
    </tableColumn>
    <tableColumn id="9" xr3:uid="{BC78A058-E2DD-4469-A2C7-112329D198FF}" name="z.value" dataDxfId="103">
      <calculatedColumnFormula>[8]Mode_h_f0_b0!F2</calculatedColumnFormula>
    </tableColumn>
    <tableColumn id="7" xr3:uid="{345088CF-6388-428C-8713-406B42459A71}" name="df" dataDxfId="102">
      <calculatedColumnFormula>[8]Mode_h_f0_b0!G2</calculatedColumnFormula>
    </tableColumn>
    <tableColumn id="3" xr3:uid="{BF186A60-3668-4E52-B6B6-5FA634C84064}" name="p.value" dataDxfId="101">
      <calculatedColumnFormula>[8]Mode_h_f0_b0!H2</calculatedColumnFormula>
    </tableColumn>
    <tableColumn id="10" xr3:uid="{E78DB220-8E24-4C46-B371-A977334CF0B2}" name="p.adj (BH)" dataDxfId="100">
      <calculatedColumnFormula>[8]Mode_h_f0_b0!I2</calculatedColumnFormula>
    </tableColumn>
    <tableColumn id="11" xr3:uid="{2F1FC41D-A1D8-48DD-84A7-299EAAD40F3C}" name="signif." dataDxfId="99">
      <calculatedColumnFormula>[8]Mode_h_f0_b0!J2</calculatedColumnFormula>
    </tableColumn>
    <tableColumn id="8" xr3:uid="{91174BE1-7871-4821-9200-FC6E6061BBAE}" name="|CI-delta|" dataDxfId="98">
      <calculatedColumnFormula>N9-O9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K6" totalsRowShown="0" headerRowDxfId="97" dataDxfId="95" headerRowBorderDxfId="96" tableBorderDxfId="94" totalsRowBorderDxfId="93">
  <autoFilter ref="A2:K6" xr:uid="{31E79EDA-219D-4CFA-8AA6-6A991A81B772}"/>
  <tableColumns count="11">
    <tableColumn id="1" xr3:uid="{25702B6E-B402-46EF-BB07-89FAEF761F4F}" name="Predictors" dataDxfId="92" totalsRowDxfId="91"/>
    <tableColumn id="2" xr3:uid="{55B41C0A-72EC-4198-AA0E-BDC398F9A9B6}" name="estimate" dataDxfId="90" totalsRowDxfId="89">
      <calculatedColumnFormula>[5]Mode_l_t_b0!B2</calculatedColumnFormula>
    </tableColumn>
    <tableColumn id="6" xr3:uid="{6F9FB966-53EF-492A-8818-43E47D6A804A}" name="2.5% CI" dataDxfId="88" totalsRowDxfId="87">
      <calculatedColumnFormula>[5]Mode_l_t_b0!C2</calculatedColumnFormula>
    </tableColumn>
    <tableColumn id="5" xr3:uid="{79B4821D-DF78-4C65-827E-002BD888F3B1}" name="97.5% CI" dataDxfId="86" totalsRowDxfId="85">
      <calculatedColumnFormula>[5]Mode_l_t_b0!D2</calculatedColumnFormula>
    </tableColumn>
    <tableColumn id="11" xr3:uid="{F482AED5-B0BB-44BF-A8A3-D22BD51F16CA}" name="std.error" dataDxfId="84" totalsRowDxfId="83">
      <calculatedColumnFormula>[5]Mode_l_t_b0!E2</calculatedColumnFormula>
    </tableColumn>
    <tableColumn id="9" xr3:uid="{53B8EDFB-2AAD-41CD-93BC-EBF6EF2FA968}" name="z.value" dataDxfId="82" totalsRowDxfId="81">
      <calculatedColumnFormula>[5]Mode_l_t_b0!F2</calculatedColumnFormula>
    </tableColumn>
    <tableColumn id="7" xr3:uid="{B0600C54-1844-472B-91DD-0DF3D01FC44F}" name="df" dataDxfId="80" totalsRowDxfId="79">
      <calculatedColumnFormula>[5]Mode_l_t_b0!G2</calculatedColumnFormula>
    </tableColumn>
    <tableColumn id="4" xr3:uid="{FFDC2EE2-1EB3-430A-AB8E-0D89238F833E}" name="p.value" dataDxfId="78" totalsRowDxfId="77">
      <calculatedColumnFormula>[5]Mode_l_t_b0!H2</calculatedColumnFormula>
    </tableColumn>
    <tableColumn id="10" xr3:uid="{8B21A8EF-9EF0-49B8-878F-EF9AB4B6D715}" name="p.adj (BH)" dataDxfId="76" totalsRowDxfId="75">
      <calculatedColumnFormula>[5]Mode_l_t_b0!I2</calculatedColumnFormula>
    </tableColumn>
    <tableColumn id="12" xr3:uid="{21E87D89-DB44-44E1-BA28-5564E496E5EF}" name="signif." dataDxfId="74" totalsRowDxfId="73">
      <calculatedColumnFormula>[5]Mode_l_t_b0!J2</calculatedColumnFormula>
    </tableColumn>
    <tableColumn id="8" xr3:uid="{E2CC2F45-52B6-411C-8857-874E710E7E9B}" name="|CI-delta|" dataDxfId="72" totalsRowDxfId="71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8:K12" totalsRowShown="0" headerRowDxfId="70" dataDxfId="68" headerRowBorderDxfId="69" tableBorderDxfId="67" totalsRowBorderDxfId="66">
  <autoFilter ref="A8:K12" xr:uid="{873E651E-364D-4C9A-AC67-F669F1DC98F7}"/>
  <tableColumns count="11">
    <tableColumn id="1" xr3:uid="{13F39383-83C5-45EF-A3DC-AB048CB47D6B}" name="Predictors" dataDxfId="65">
      <calculatedColumnFormula>A3</calculatedColumnFormula>
    </tableColumn>
    <tableColumn id="2" xr3:uid="{FC01EC59-6FE5-4984-BD8C-56885D9A31B8}" name="estimate" dataDxfId="64">
      <calculatedColumnFormula>[7]Mode_h_t_b0!B2</calculatedColumnFormula>
    </tableColumn>
    <tableColumn id="6" xr3:uid="{123C5CEC-9EE4-42F1-8816-CAF425B9D6D8}" name="2.5% CI" dataDxfId="63">
      <calculatedColumnFormula>[7]Mode_h_t_b0!C2</calculatedColumnFormula>
    </tableColumn>
    <tableColumn id="5" xr3:uid="{92067161-C954-46A0-8425-5016FA39924E}" name="97.5% CI" dataDxfId="62">
      <calculatedColumnFormula>[7]Mode_h_t_b0!D2</calculatedColumnFormula>
    </tableColumn>
    <tableColumn id="11" xr3:uid="{BC66FE52-2DDC-4CAC-9D64-34A38A088B90}" name="std.error" dataDxfId="61">
      <calculatedColumnFormula>[7]Mode_h_t_b0!E2</calculatedColumnFormula>
    </tableColumn>
    <tableColumn id="7" xr3:uid="{69D0A743-B567-418D-8648-545E6E11AEE0}" name="z.value" dataDxfId="60">
      <calculatedColumnFormula>[7]Mode_h_t_b0!F2</calculatedColumnFormula>
    </tableColumn>
    <tableColumn id="4" xr3:uid="{AB4376D9-BDD9-4A36-92E2-B7D853A42B1C}" name="df" dataDxfId="59">
      <calculatedColumnFormula>[7]Mode_h_t_b0!G2</calculatedColumnFormula>
    </tableColumn>
    <tableColumn id="3" xr3:uid="{C7B0BA2B-ACE8-4615-9B5C-C09C24410A89}" name="p.value" dataDxfId="58">
      <calculatedColumnFormula>[7]Mode_h_t_b0!H2</calculatedColumnFormula>
    </tableColumn>
    <tableColumn id="9" xr3:uid="{BEF049A1-4C9A-4C60-8CFB-2E49B1922F49}" name="p.adj (BH)" dataDxfId="57">
      <calculatedColumnFormula>[7]Mode_h_t_b0!I2</calculatedColumnFormula>
    </tableColumn>
    <tableColumn id="10" xr3:uid="{B0F27E57-CE19-4360-9DFD-7B3120590EF3}" name="signif." dataDxfId="56">
      <calculatedColumnFormula>[7]Mode_h_t_b0!J2</calculatedColumnFormula>
    </tableColumn>
    <tableColumn id="8" xr3:uid="{017AD943-F50D-4872-8482-F88D6E168424}" name="|CI-delta|" dataDxfId="55">
      <calculatedColumnFormula>B9-C9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0"/>
  <sheetViews>
    <sheetView showGridLines="0" tabSelected="1" zoomScaleNormal="100" zoomScaleSheetLayoutView="55" workbookViewId="0">
      <selection activeCell="J30" sqref="A1:J30"/>
    </sheetView>
  </sheetViews>
  <sheetFormatPr defaultColWidth="13.88671875" defaultRowHeight="13.2" x14ac:dyDescent="0.25"/>
  <cols>
    <col min="1" max="1" width="13.21875" style="9" bestFit="1" customWidth="1"/>
    <col min="2" max="2" width="7.109375" style="78" customWidth="1"/>
    <col min="3" max="4" width="9.6640625" style="78" customWidth="1"/>
    <col min="5" max="5" width="8.109375" style="78" customWidth="1"/>
    <col min="6" max="6" width="7.44140625" style="78" customWidth="1"/>
    <col min="7" max="7" width="8.44140625" style="78" customWidth="1"/>
    <col min="8" max="8" width="8.21875" style="78" hidden="1" customWidth="1"/>
    <col min="9" max="9" width="10.21875" style="79" customWidth="1"/>
    <col min="10" max="10" width="10.44140625" style="79" customWidth="1"/>
    <col min="11" max="12" width="11.44140625" style="8" customWidth="1"/>
    <col min="13" max="14" width="8.6640625" style="8" customWidth="1"/>
    <col min="15" max="15" width="11.44140625" style="10" customWidth="1"/>
    <col min="16" max="16" width="9.6640625" style="10" customWidth="1"/>
    <col min="17" max="17" width="11.44140625" style="10" customWidth="1"/>
    <col min="18" max="19" width="7.6640625" style="8" customWidth="1"/>
    <col min="20" max="21" width="11.44140625" style="8" customWidth="1"/>
    <col min="22" max="23" width="8.6640625" style="8" customWidth="1"/>
    <col min="24" max="24" width="11.44140625" style="10" customWidth="1"/>
    <col min="25" max="25" width="9.6640625" style="10" customWidth="1"/>
    <col min="26" max="26" width="11.44140625" style="10" customWidth="1"/>
    <col min="27" max="28" width="7.6640625" style="8" customWidth="1"/>
    <col min="29" max="30" width="11.44140625" style="8" customWidth="1"/>
    <col min="31" max="32" width="8.6640625" style="8" customWidth="1"/>
    <col min="33" max="33" width="11.44140625" style="10" customWidth="1"/>
    <col min="34" max="34" width="9.6640625" style="10" customWidth="1"/>
    <col min="35" max="35" width="11.44140625" style="10" customWidth="1"/>
    <col min="36" max="37" width="7.6640625" style="8" customWidth="1"/>
    <col min="38" max="39" width="11.44140625" style="8" customWidth="1"/>
    <col min="40" max="41" width="8.6640625" style="8" customWidth="1"/>
    <col min="42" max="42" width="11.44140625" style="10" customWidth="1"/>
    <col min="43" max="43" width="9.6640625" style="10" customWidth="1"/>
    <col min="44" max="44" width="11.44140625" style="10" customWidth="1"/>
    <col min="45" max="46" width="7.6640625" style="8" customWidth="1"/>
    <col min="47" max="48" width="11.44140625" style="8" customWidth="1"/>
    <col min="49" max="50" width="8.6640625" style="8" customWidth="1"/>
    <col min="51" max="51" width="11.44140625" style="10" customWidth="1"/>
    <col min="52" max="52" width="9.6640625" style="10" customWidth="1"/>
    <col min="53" max="53" width="11.44140625" style="10" customWidth="1"/>
    <col min="54" max="55" width="11.44140625" style="8" customWidth="1"/>
    <col min="56" max="16384" width="13.88671875" style="8"/>
  </cols>
  <sheetData>
    <row r="1" spans="1:53" s="21" customFormat="1" ht="15.6" thickTop="1" thickBot="1" x14ac:dyDescent="0.3">
      <c r="A1" s="82" t="s">
        <v>33</v>
      </c>
      <c r="B1" s="83" t="s">
        <v>39</v>
      </c>
      <c r="C1" s="83" t="s">
        <v>6</v>
      </c>
      <c r="D1" s="83" t="s">
        <v>7</v>
      </c>
      <c r="E1" s="83" t="s">
        <v>1</v>
      </c>
      <c r="F1" s="83" t="s">
        <v>5</v>
      </c>
      <c r="G1" s="83" t="s">
        <v>8</v>
      </c>
      <c r="H1" s="83" t="s">
        <v>17</v>
      </c>
      <c r="I1" s="84" t="s">
        <v>32</v>
      </c>
      <c r="J1" s="84" t="s">
        <v>19</v>
      </c>
    </row>
    <row r="2" spans="1:53" s="14" customFormat="1" ht="16.8" thickTop="1" thickBot="1" x14ac:dyDescent="0.3">
      <c r="A2" s="85" t="s">
        <v>40</v>
      </c>
      <c r="B2" s="90">
        <f>[1]Mode_l_f0_b1!C2</f>
        <v>0.125</v>
      </c>
      <c r="C2" s="90">
        <f>[1]Mode_l_f0_b1!D2</f>
        <v>-0.185727294488959</v>
      </c>
      <c r="D2" s="90">
        <f>[1]Mode_l_f0_b1!E2</f>
        <v>0.435828696961025</v>
      </c>
      <c r="E2" s="86">
        <f>[1]Mode_l_f0_b1!F2</f>
        <v>0.158</v>
      </c>
      <c r="F2" s="86">
        <f>[1]Mode_l_f0_b1!G2</f>
        <v>0.79</v>
      </c>
      <c r="G2" s="86">
        <f>[1]Mode_l_f0_b1!H2</f>
        <v>611</v>
      </c>
      <c r="H2" s="87">
        <f>[1]Mode_l_f0_b1!I2</f>
        <v>0.43</v>
      </c>
      <c r="I2" s="100">
        <f>[1]Mode_l_f0_b1!J2</f>
        <v>0.496</v>
      </c>
      <c r="J2" s="88">
        <f>[1]Mode_l_f0_b1!K2</f>
        <v>0</v>
      </c>
    </row>
    <row r="3" spans="1:53" s="14" customFormat="1" ht="16.2" thickBot="1" x14ac:dyDescent="0.3">
      <c r="A3" s="85" t="s">
        <v>41</v>
      </c>
      <c r="B3" s="97">
        <f>[2]Mode_h_f0_b1!C2</f>
        <v>0.40699999999999997</v>
      </c>
      <c r="C3" s="97">
        <f>[2]Mode_h_f0_b1!D2</f>
        <v>-2.80457662979736E-2</v>
      </c>
      <c r="D3" s="97">
        <f>[2]Mode_h_f0_b1!E2</f>
        <v>0.84241959465085803</v>
      </c>
      <c r="E3" s="89">
        <f>[2]Mode_h_f0_b1!F2</f>
        <v>0.222</v>
      </c>
      <c r="F3" s="89">
        <f>[2]Mode_h_f0_b1!G2</f>
        <v>1.837</v>
      </c>
      <c r="G3" s="89">
        <f>[2]Mode_h_f0_b1!H2</f>
        <v>616.01</v>
      </c>
      <c r="H3" s="87">
        <f>[2]Mode_h_f0_b1!I2</f>
        <v>6.7000000000000004E-2</v>
      </c>
      <c r="I3" s="100">
        <f>[2]Mode_h_f0_b1!J2</f>
        <v>9.4E-2</v>
      </c>
      <c r="J3" s="88">
        <f>[2]Mode_h_f0_b1!K2</f>
        <v>0</v>
      </c>
    </row>
    <row r="4" spans="1:53" s="19" customFormat="1" ht="13.8" thickBot="1" x14ac:dyDescent="0.3">
      <c r="A4" s="85" t="s">
        <v>3</v>
      </c>
      <c r="B4" s="98">
        <f>[3]Mode_l_t_b1!C2</f>
        <v>0.40799999999999997</v>
      </c>
      <c r="C4" s="98">
        <f>[3]Mode_l_t_b1!D2</f>
        <v>-3.5293805691625502</v>
      </c>
      <c r="D4" s="98">
        <f>[3]Mode_l_t_b1!E2</f>
        <v>4.3452138451308997</v>
      </c>
      <c r="E4" s="90">
        <f>[3]Mode_l_t_b1!F2</f>
        <v>2.0049999999999999</v>
      </c>
      <c r="F4" s="86">
        <f>[3]Mode_l_t_b1!G2</f>
        <v>0.20300000000000001</v>
      </c>
      <c r="G4" s="86">
        <f>[3]Mode_l_t_b1!H2</f>
        <v>611.01</v>
      </c>
      <c r="H4" s="87">
        <f>[3]Mode_l_t_b1!I2</f>
        <v>0.83899999999999997</v>
      </c>
      <c r="I4" s="100">
        <f>[3]Mode_l_t_b1!J2</f>
        <v>0.89200000000000002</v>
      </c>
      <c r="J4" s="88">
        <f>[3]Mode_l_t_b1!K2</f>
        <v>0</v>
      </c>
    </row>
    <row r="5" spans="1:53" s="80" customFormat="1" ht="13.8" thickBot="1" x14ac:dyDescent="0.3">
      <c r="A5" s="91" t="s">
        <v>2</v>
      </c>
      <c r="B5" s="99">
        <f>[4]Mode_h_t_b1!C2</f>
        <v>-0.379</v>
      </c>
      <c r="C5" s="99">
        <f>[4]Mode_h_t_b1!D2</f>
        <v>-6.1829305763340301</v>
      </c>
      <c r="D5" s="99">
        <f>[4]Mode_h_t_b1!E2</f>
        <v>5.4248520773185502</v>
      </c>
      <c r="E5" s="92">
        <f>[4]Mode_h_t_b1!F2</f>
        <v>2.9550000000000001</v>
      </c>
      <c r="F5" s="93">
        <f>[4]Mode_h_t_b1!G2</f>
        <v>-0.128</v>
      </c>
      <c r="G5" s="93">
        <f>[4]Mode_h_t_b1!H2</f>
        <v>613.03</v>
      </c>
      <c r="H5" s="94">
        <f>[4]Mode_h_t_b1!I2</f>
        <v>0.89800000000000002</v>
      </c>
      <c r="I5" s="101">
        <f>[4]Mode_h_t_b1!J2</f>
        <v>0.92900000000000005</v>
      </c>
      <c r="J5" s="95">
        <f>[4]Mode_h_t_b1!K2</f>
        <v>0</v>
      </c>
    </row>
    <row r="6" spans="1:53" ht="14.4" thickTop="1" thickBot="1" x14ac:dyDescent="0.3">
      <c r="A6" s="82" t="s">
        <v>34</v>
      </c>
      <c r="B6" s="83" t="str">
        <f>B1</f>
        <v>β1</v>
      </c>
      <c r="C6" s="83" t="str">
        <f>C1</f>
        <v>2.5% CI</v>
      </c>
      <c r="D6" s="83" t="str">
        <f>D1</f>
        <v>97.5% CI</v>
      </c>
      <c r="E6" s="83" t="str">
        <f>E1</f>
        <v xml:space="preserve">SE </v>
      </c>
      <c r="F6" s="83" t="str">
        <f>F1</f>
        <v>t</v>
      </c>
      <c r="G6" s="83" t="str">
        <f>G1</f>
        <v>df</v>
      </c>
      <c r="H6" s="96" t="str">
        <f>H1</f>
        <v>p. val.</v>
      </c>
      <c r="I6" s="96" t="str">
        <f>I1</f>
        <v>p.adj</v>
      </c>
      <c r="J6" s="84" t="str">
        <f>J1</f>
        <v>sig.</v>
      </c>
    </row>
    <row r="7" spans="1:53" ht="16.8" thickTop="1" thickBot="1" x14ac:dyDescent="0.3">
      <c r="A7" s="85" t="s">
        <v>40</v>
      </c>
      <c r="B7" s="90">
        <f>[1]Mode_l_f0_b1!C3</f>
        <v>1.619</v>
      </c>
      <c r="C7" s="90">
        <f>[1]Mode_l_f0_b1!D3</f>
        <v>1.30668757557778</v>
      </c>
      <c r="D7" s="90">
        <f>[1]Mode_l_f0_b1!E3</f>
        <v>1.93080993498682</v>
      </c>
      <c r="E7" s="86">
        <f>[1]Mode_l_f0_b1!F3</f>
        <v>0.159</v>
      </c>
      <c r="F7" s="86">
        <f>[1]Mode_l_f0_b1!G3</f>
        <v>10.186999999999999</v>
      </c>
      <c r="G7" s="86">
        <f>[1]Mode_l_f0_b1!H3</f>
        <v>611.01</v>
      </c>
      <c r="H7" s="87">
        <f>[1]Mode_l_f0_b1!I3</f>
        <v>1.3E-22</v>
      </c>
      <c r="I7" s="102">
        <f>[1]Mode_l_f0_b1!J3</f>
        <v>1.6000000000000001E-21</v>
      </c>
      <c r="J7" s="88" t="str">
        <f>[1]Mode_l_f0_b1!K3</f>
        <v>p&lt;0.001</v>
      </c>
    </row>
    <row r="8" spans="1:53" ht="16.2" thickBot="1" x14ac:dyDescent="0.3">
      <c r="A8" s="85" t="s">
        <v>41</v>
      </c>
      <c r="B8" s="97">
        <f>[2]Mode_h_f0_b1!C3</f>
        <v>1.716</v>
      </c>
      <c r="C8" s="97">
        <f>[2]Mode_h_f0_b1!D3</f>
        <v>1.27856179237297</v>
      </c>
      <c r="D8" s="97">
        <f>[2]Mode_h_f0_b1!E3</f>
        <v>2.1525377152997001</v>
      </c>
      <c r="E8" s="89">
        <f>[2]Mode_h_f0_b1!F3</f>
        <v>0.223</v>
      </c>
      <c r="F8" s="89">
        <f>[2]Mode_h_f0_b1!G3</f>
        <v>7.71</v>
      </c>
      <c r="G8" s="89">
        <f>[2]Mode_h_f0_b1!H3</f>
        <v>616.01</v>
      </c>
      <c r="H8" s="87">
        <f>[2]Mode_h_f0_b1!I3</f>
        <v>5.0999999999999997E-14</v>
      </c>
      <c r="I8" s="102">
        <f>[2]Mode_h_f0_b1!J3</f>
        <v>2.8000000000000002E-13</v>
      </c>
      <c r="J8" s="88" t="str">
        <f>[2]Mode_h_f0_b1!K3</f>
        <v>p&lt;0.001</v>
      </c>
    </row>
    <row r="9" spans="1:53" ht="13.8" thickBot="1" x14ac:dyDescent="0.3">
      <c r="A9" s="85" t="s">
        <v>3</v>
      </c>
      <c r="B9" s="98">
        <f>[3]Mode_l_t_b1!C3</f>
        <v>-2.2040000000000002</v>
      </c>
      <c r="C9" s="98">
        <f>[3]Mode_l_t_b1!D3</f>
        <v>-6.1699239590824302</v>
      </c>
      <c r="D9" s="98">
        <f>[3]Mode_l_t_b1!E3</f>
        <v>1.7612692373775001</v>
      </c>
      <c r="E9" s="86">
        <f>[3]Mode_l_t_b1!F3</f>
        <v>2.0190000000000001</v>
      </c>
      <c r="F9" s="86">
        <f>[3]Mode_l_t_b1!G3</f>
        <v>-1.0920000000000001</v>
      </c>
      <c r="G9" s="86">
        <f>[3]Mode_l_t_b1!H3</f>
        <v>611.09</v>
      </c>
      <c r="H9" s="87">
        <f>[3]Mode_l_t_b1!I3</f>
        <v>0.27500000000000002</v>
      </c>
      <c r="I9" s="87">
        <f>[3]Mode_l_t_b1!J3</f>
        <v>0.33200000000000002</v>
      </c>
      <c r="J9" s="88">
        <f>[3]Mode_l_t_b1!K3</f>
        <v>0</v>
      </c>
    </row>
    <row r="10" spans="1:53" s="78" customFormat="1" ht="13.8" thickBot="1" x14ac:dyDescent="0.3">
      <c r="A10" s="91" t="s">
        <v>2</v>
      </c>
      <c r="B10" s="99">
        <f>[4]Mode_h_t_b1!C3</f>
        <v>-2.4529999999999998</v>
      </c>
      <c r="C10" s="99">
        <f>[4]Mode_h_t_b1!D3</f>
        <v>-8.2897115364616702</v>
      </c>
      <c r="D10" s="99">
        <f>[4]Mode_h_t_b1!E3</f>
        <v>3.3840681871897398</v>
      </c>
      <c r="E10" s="93">
        <f>[4]Mode_h_t_b1!F3</f>
        <v>2.972</v>
      </c>
      <c r="F10" s="93">
        <f>[4]Mode_h_t_b1!G3</f>
        <v>-0.82499999999999996</v>
      </c>
      <c r="G10" s="93">
        <f>[4]Mode_h_t_b1!H3</f>
        <v>613.04</v>
      </c>
      <c r="H10" s="94">
        <f>[4]Mode_h_t_b1!I3</f>
        <v>0.41</v>
      </c>
      <c r="I10" s="94">
        <f>[4]Mode_h_t_b1!J3</f>
        <v>0.47599999999999998</v>
      </c>
      <c r="J10" s="95">
        <f>[4]Mode_h_t_b1!K3</f>
        <v>0</v>
      </c>
      <c r="O10" s="81"/>
      <c r="P10" s="81"/>
      <c r="Q10" s="81"/>
      <c r="X10" s="81"/>
      <c r="Y10" s="81"/>
      <c r="Z10" s="81"/>
      <c r="AG10" s="81"/>
      <c r="AH10" s="81"/>
      <c r="AI10" s="81"/>
      <c r="AP10" s="81"/>
      <c r="AQ10" s="81"/>
      <c r="AR10" s="81"/>
      <c r="AY10" s="81"/>
      <c r="AZ10" s="81"/>
      <c r="BA10" s="81"/>
    </row>
    <row r="11" spans="1:53" ht="14.4" thickTop="1" thickBot="1" x14ac:dyDescent="0.3">
      <c r="A11" s="82" t="s">
        <v>35</v>
      </c>
      <c r="B11" s="83" t="str">
        <f>B1</f>
        <v>β1</v>
      </c>
      <c r="C11" s="83" t="str">
        <f>C1</f>
        <v>2.5% CI</v>
      </c>
      <c r="D11" s="83" t="str">
        <f>D1</f>
        <v>97.5% CI</v>
      </c>
      <c r="E11" s="83" t="str">
        <f>E1</f>
        <v xml:space="preserve">SE </v>
      </c>
      <c r="F11" s="83" t="str">
        <f>F1</f>
        <v>t</v>
      </c>
      <c r="G11" s="83" t="str">
        <f>G1</f>
        <v>df</v>
      </c>
      <c r="H11" s="96" t="str">
        <f>H1</f>
        <v>p. val.</v>
      </c>
      <c r="I11" s="96" t="str">
        <f>I1</f>
        <v>p.adj</v>
      </c>
      <c r="J11" s="84" t="str">
        <f>J1</f>
        <v>sig.</v>
      </c>
    </row>
    <row r="12" spans="1:53" ht="16.8" thickTop="1" thickBot="1" x14ac:dyDescent="0.3">
      <c r="A12" s="85" t="s">
        <v>40</v>
      </c>
      <c r="B12" s="90">
        <f>[1]Mode_l_f0_b1!C4</f>
        <v>2.4700000000000002</v>
      </c>
      <c r="C12" s="90">
        <f>[1]Mode_l_f0_b1!D4</f>
        <v>2.1324449019099498</v>
      </c>
      <c r="D12" s="90">
        <f>[1]Mode_l_f0_b1!E4</f>
        <v>2.8066790359093901</v>
      </c>
      <c r="E12" s="86">
        <f>[1]Mode_l_f0_b1!F4</f>
        <v>0.17199999999999999</v>
      </c>
      <c r="F12" s="86">
        <f>[1]Mode_l_f0_b1!G4</f>
        <v>14.385999999999999</v>
      </c>
      <c r="G12" s="86">
        <f>[1]Mode_l_f0_b1!H4</f>
        <v>611.15</v>
      </c>
      <c r="H12" s="87">
        <f>[1]Mode_l_f0_b1!I4</f>
        <v>1.3000000000000001E-40</v>
      </c>
      <c r="I12" s="102">
        <f>[1]Mode_l_f0_b1!J4</f>
        <v>4.8999999999999997E-39</v>
      </c>
      <c r="J12" s="88" t="str">
        <f>[1]Mode_l_f0_b1!K4</f>
        <v>p&lt;0.001</v>
      </c>
    </row>
    <row r="13" spans="1:53" ht="16.2" thickBot="1" x14ac:dyDescent="0.3">
      <c r="A13" s="85" t="s">
        <v>41</v>
      </c>
      <c r="B13" s="97">
        <f>[2]Mode_h_f0_b1!C4</f>
        <v>4.4939999999999998</v>
      </c>
      <c r="C13" s="97">
        <f>[2]Mode_h_f0_b1!D4</f>
        <v>4.0256329698643896</v>
      </c>
      <c r="D13" s="97">
        <f>[2]Mode_h_f0_b1!E4</f>
        <v>4.9626294838404803</v>
      </c>
      <c r="E13" s="89">
        <f>[2]Mode_h_f0_b1!F4</f>
        <v>0.23899999999999999</v>
      </c>
      <c r="F13" s="89">
        <f>[2]Mode_h_f0_b1!G4</f>
        <v>18.838000000000001</v>
      </c>
      <c r="G13" s="89">
        <f>[2]Mode_h_f0_b1!H4</f>
        <v>616.23</v>
      </c>
      <c r="H13" s="87">
        <f>[2]Mode_h_f0_b1!I4</f>
        <v>7.3000000000000002E-63</v>
      </c>
      <c r="I13" s="102">
        <f>[2]Mode_h_f0_b1!J4</f>
        <v>1.0999999999999999E-60</v>
      </c>
      <c r="J13" s="88" t="str">
        <f>[2]Mode_h_f0_b1!K4</f>
        <v>p&lt;0.001</v>
      </c>
    </row>
    <row r="14" spans="1:53" ht="13.8" thickBot="1" x14ac:dyDescent="0.3">
      <c r="A14" s="85" t="s">
        <v>3</v>
      </c>
      <c r="B14" s="98">
        <f>[3]Mode_l_t_b1!C4</f>
        <v>-20.641999999999999</v>
      </c>
      <c r="C14" s="98">
        <f>[3]Mode_l_t_b1!D4</f>
        <v>-24.879962119598002</v>
      </c>
      <c r="D14" s="98">
        <f>[3]Mode_l_t_b1!E4</f>
        <v>-16.404457090059399</v>
      </c>
      <c r="E14" s="86">
        <f>[3]Mode_l_t_b1!F4</f>
        <v>2.1579999999999999</v>
      </c>
      <c r="F14" s="86">
        <f>[3]Mode_l_t_b1!G4</f>
        <v>-9.5660000000000007</v>
      </c>
      <c r="G14" s="86">
        <f>[3]Mode_l_t_b1!H4</f>
        <v>612.03</v>
      </c>
      <c r="H14" s="87">
        <f>[3]Mode_l_t_b1!I4</f>
        <v>2.7E-20</v>
      </c>
      <c r="I14" s="102">
        <f>[3]Mode_l_t_b1!J4</f>
        <v>2.9E-19</v>
      </c>
      <c r="J14" s="88" t="str">
        <f>[3]Mode_l_t_b1!K4</f>
        <v>p&lt;0.001</v>
      </c>
    </row>
    <row r="15" spans="1:53" s="78" customFormat="1" ht="13.8" thickBot="1" x14ac:dyDescent="0.3">
      <c r="A15" s="91" t="s">
        <v>2</v>
      </c>
      <c r="B15" s="99">
        <f>[4]Mode_h_t_b1!C4</f>
        <v>-16.753</v>
      </c>
      <c r="C15" s="99">
        <f>[4]Mode_h_t_b1!D4</f>
        <v>-23.001607503813201</v>
      </c>
      <c r="D15" s="99">
        <f>[4]Mode_h_t_b1!E4</f>
        <v>-10.5044699381396</v>
      </c>
      <c r="E15" s="93">
        <f>[4]Mode_h_t_b1!F4</f>
        <v>3.1819999999999999</v>
      </c>
      <c r="F15" s="93">
        <f>[4]Mode_h_t_b1!G4</f>
        <v>-5.2649999999999997</v>
      </c>
      <c r="G15" s="93">
        <f>[4]Mode_h_t_b1!H4</f>
        <v>613.64</v>
      </c>
      <c r="H15" s="94">
        <f>[4]Mode_h_t_b1!I4</f>
        <v>1.9000000000000001E-7</v>
      </c>
      <c r="I15" s="103">
        <f>[4]Mode_h_t_b1!J4</f>
        <v>5.7000000000000005E-7</v>
      </c>
      <c r="J15" s="95" t="str">
        <f>[4]Mode_h_t_b1!K4</f>
        <v>p&lt;0.001</v>
      </c>
      <c r="O15" s="81"/>
      <c r="P15" s="81"/>
      <c r="Q15" s="81"/>
      <c r="X15" s="81"/>
      <c r="Y15" s="81"/>
      <c r="Z15" s="81"/>
      <c r="AG15" s="81"/>
      <c r="AH15" s="81"/>
      <c r="AI15" s="81"/>
      <c r="AP15" s="81"/>
      <c r="AQ15" s="81"/>
      <c r="AR15" s="81"/>
      <c r="AY15" s="81"/>
      <c r="AZ15" s="81"/>
      <c r="BA15" s="81"/>
    </row>
    <row r="16" spans="1:53" ht="14.4" thickTop="1" thickBot="1" x14ac:dyDescent="0.3">
      <c r="A16" s="82" t="s">
        <v>36</v>
      </c>
      <c r="B16" s="83" t="str">
        <f>B1</f>
        <v>β1</v>
      </c>
      <c r="C16" s="83" t="str">
        <f>C1</f>
        <v>2.5% CI</v>
      </c>
      <c r="D16" s="83" t="str">
        <f>D1</f>
        <v>97.5% CI</v>
      </c>
      <c r="E16" s="83" t="str">
        <f>E1</f>
        <v xml:space="preserve">SE </v>
      </c>
      <c r="F16" s="83" t="str">
        <f>F1</f>
        <v>t</v>
      </c>
      <c r="G16" s="83" t="str">
        <f>G1</f>
        <v>df</v>
      </c>
      <c r="H16" s="96" t="str">
        <f>H1</f>
        <v>p. val.</v>
      </c>
      <c r="I16" s="96" t="str">
        <f>I1</f>
        <v>p.adj</v>
      </c>
      <c r="J16" s="84" t="str">
        <f>J1</f>
        <v>sig.</v>
      </c>
    </row>
    <row r="17" spans="1:53" ht="16.8" thickTop="1" thickBot="1" x14ac:dyDescent="0.3">
      <c r="A17" s="85" t="s">
        <v>40</v>
      </c>
      <c r="B17" s="90">
        <f>[1]Mode_l_f0_b1!C5</f>
        <v>1.494</v>
      </c>
      <c r="C17" s="90">
        <f>[1]Mode_l_f0_b1!D5</f>
        <v>1.1820682046246</v>
      </c>
      <c r="D17" s="90">
        <f>[1]Mode_l_f0_b1!E5</f>
        <v>1.8053279034708101</v>
      </c>
      <c r="E17" s="86">
        <f>[1]Mode_l_f0_b1!F5</f>
        <v>0.159</v>
      </c>
      <c r="F17" s="86">
        <f>[1]Mode_l_f0_b1!G5</f>
        <v>9.4130000000000003</v>
      </c>
      <c r="G17" s="86">
        <f>[1]Mode_l_f0_b1!H5</f>
        <v>611.02</v>
      </c>
      <c r="H17" s="87">
        <f>[1]Mode_l_f0_b1!I5</f>
        <v>9.6999999999999994E-20</v>
      </c>
      <c r="I17" s="102">
        <f>[1]Mode_l_f0_b1!J5</f>
        <v>9.1999999999999992E-19</v>
      </c>
      <c r="J17" s="88" t="str">
        <f>[1]Mode_l_f0_b1!K5</f>
        <v>p&lt;0.001</v>
      </c>
    </row>
    <row r="18" spans="1:53" ht="16.2" thickBot="1" x14ac:dyDescent="0.3">
      <c r="A18" s="85" t="s">
        <v>41</v>
      </c>
      <c r="B18" s="97">
        <f>[2]Mode_h_f0_b1!C5</f>
        <v>1.3080000000000001</v>
      </c>
      <c r="C18" s="97">
        <f>[2]Mode_h_f0_b1!D5</f>
        <v>0.87199060321186095</v>
      </c>
      <c r="D18" s="97">
        <f>[2]Mode_h_f0_b1!E5</f>
        <v>1.7447350761052101</v>
      </c>
      <c r="E18" s="89">
        <f>[2]Mode_h_f0_b1!F5</f>
        <v>0.222</v>
      </c>
      <c r="F18" s="89">
        <f>[2]Mode_h_f0_b1!G5</f>
        <v>5.8879999999999999</v>
      </c>
      <c r="G18" s="89">
        <f>[2]Mode_h_f0_b1!H5</f>
        <v>616.04</v>
      </c>
      <c r="H18" s="87">
        <f>[2]Mode_h_f0_b1!I5</f>
        <v>6.4000000000000002E-9</v>
      </c>
      <c r="I18" s="102">
        <f>[2]Mode_h_f0_b1!J5</f>
        <v>2.0999999999999999E-8</v>
      </c>
      <c r="J18" s="88" t="str">
        <f>[2]Mode_h_f0_b1!K5</f>
        <v>p&lt;0.001</v>
      </c>
    </row>
    <row r="19" spans="1:53" ht="13.8" thickBot="1" x14ac:dyDescent="0.3">
      <c r="A19" s="85" t="s">
        <v>3</v>
      </c>
      <c r="B19" s="98">
        <f>[3]Mode_l_t_b1!C5</f>
        <v>-2.6120000000000001</v>
      </c>
      <c r="C19" s="98">
        <f>[3]Mode_l_t_b1!D5</f>
        <v>-6.5661583004453501</v>
      </c>
      <c r="D19" s="98">
        <f>[3]Mode_l_t_b1!E5</f>
        <v>1.3416703458225501</v>
      </c>
      <c r="E19" s="86">
        <f>[3]Mode_l_t_b1!F5</f>
        <v>2.0129999999999999</v>
      </c>
      <c r="F19" s="86">
        <f>[3]Mode_l_t_b1!G5</f>
        <v>-1.2969999999999999</v>
      </c>
      <c r="G19" s="86">
        <f>[3]Mode_l_t_b1!H5</f>
        <v>611.25</v>
      </c>
      <c r="H19" s="87">
        <f>[3]Mode_l_t_b1!I5</f>
        <v>0.19500000000000001</v>
      </c>
      <c r="I19" s="100">
        <f>[3]Mode_l_t_b1!J5</f>
        <v>0.25</v>
      </c>
      <c r="J19" s="88">
        <f>[3]Mode_l_t_b1!K5</f>
        <v>0</v>
      </c>
    </row>
    <row r="20" spans="1:53" s="78" customFormat="1" ht="13.8" thickBot="1" x14ac:dyDescent="0.3">
      <c r="A20" s="91" t="s">
        <v>2</v>
      </c>
      <c r="B20" s="99">
        <f>[4]Mode_h_t_b1!C5</f>
        <v>-2.0739999999999998</v>
      </c>
      <c r="C20" s="99">
        <f>[4]Mode_h_t_b1!D5</f>
        <v>-7.90279051940567</v>
      </c>
      <c r="D20" s="99">
        <f>[4]Mode_h_t_b1!E5</f>
        <v>3.75522566936991</v>
      </c>
      <c r="E20" s="93">
        <f>[4]Mode_h_t_b1!F5</f>
        <v>2.968</v>
      </c>
      <c r="F20" s="93">
        <f>[4]Mode_h_t_b1!G5</f>
        <v>-0.69899999999999995</v>
      </c>
      <c r="G20" s="93">
        <f>[4]Mode_h_t_b1!H5</f>
        <v>613.12</v>
      </c>
      <c r="H20" s="94">
        <f>[4]Mode_h_t_b1!I5</f>
        <v>0.48499999999999999</v>
      </c>
      <c r="I20" s="101">
        <f>[4]Mode_h_t_b1!J5</f>
        <v>0.54700000000000004</v>
      </c>
      <c r="J20" s="95">
        <f>[4]Mode_h_t_b1!K5</f>
        <v>0</v>
      </c>
      <c r="O20" s="81"/>
      <c r="P20" s="81"/>
      <c r="Q20" s="81"/>
      <c r="X20" s="81"/>
      <c r="Y20" s="81"/>
      <c r="Z20" s="81"/>
      <c r="AG20" s="81"/>
      <c r="AH20" s="81"/>
      <c r="AI20" s="81"/>
      <c r="AP20" s="81"/>
      <c r="AQ20" s="81"/>
      <c r="AR20" s="81"/>
      <c r="AY20" s="81"/>
      <c r="AZ20" s="81"/>
      <c r="BA20" s="81"/>
    </row>
    <row r="21" spans="1:53" ht="14.4" thickTop="1" thickBot="1" x14ac:dyDescent="0.3">
      <c r="A21" s="82" t="s">
        <v>37</v>
      </c>
      <c r="B21" s="83" t="str">
        <f>B1</f>
        <v>β1</v>
      </c>
      <c r="C21" s="83" t="str">
        <f>C1</f>
        <v>2.5% CI</v>
      </c>
      <c r="D21" s="83" t="str">
        <f>D1</f>
        <v>97.5% CI</v>
      </c>
      <c r="E21" s="83" t="str">
        <f>E1</f>
        <v xml:space="preserve">SE </v>
      </c>
      <c r="F21" s="83" t="str">
        <f>F1</f>
        <v>t</v>
      </c>
      <c r="G21" s="83" t="str">
        <f>G1</f>
        <v>df</v>
      </c>
      <c r="H21" s="96" t="str">
        <f>H1</f>
        <v>p. val.</v>
      </c>
      <c r="I21" s="96" t="str">
        <f>I1</f>
        <v>p.adj</v>
      </c>
      <c r="J21" s="84" t="str">
        <f>J1</f>
        <v>sig.</v>
      </c>
    </row>
    <row r="22" spans="1:53" ht="16.8" thickTop="1" thickBot="1" x14ac:dyDescent="0.3">
      <c r="A22" s="85" t="s">
        <v>40</v>
      </c>
      <c r="B22" s="90">
        <f>[1]Mode_l_f0_b1!C6</f>
        <v>2.3450000000000002</v>
      </c>
      <c r="C22" s="90">
        <f>[1]Mode_l_f0_b1!D6</f>
        <v>2.0067571812729899</v>
      </c>
      <c r="D22" s="90">
        <f>[1]Mode_l_f0_b1!E6</f>
        <v>2.6822653540839001</v>
      </c>
      <c r="E22" s="86">
        <f>[1]Mode_l_f0_b1!F6</f>
        <v>0.17199999999999999</v>
      </c>
      <c r="F22" s="86">
        <f>[1]Mode_l_f0_b1!G6</f>
        <v>13.632</v>
      </c>
      <c r="G22" s="86">
        <f>[1]Mode_l_f0_b1!H6</f>
        <v>611.19000000000005</v>
      </c>
      <c r="H22" s="87">
        <f>[1]Mode_l_f0_b1!I6</f>
        <v>3.8999999999999999E-37</v>
      </c>
      <c r="I22" s="102">
        <f>[1]Mode_l_f0_b1!J6</f>
        <v>1.2000000000000001E-35</v>
      </c>
      <c r="J22" s="88" t="str">
        <f>[1]Mode_l_f0_b1!K6</f>
        <v>p&lt;0.001</v>
      </c>
    </row>
    <row r="23" spans="1:53" ht="16.2" thickBot="1" x14ac:dyDescent="0.3">
      <c r="A23" s="85" t="s">
        <v>41</v>
      </c>
      <c r="B23" s="97">
        <f>[2]Mode_h_f0_b1!C6</f>
        <v>4.0869999999999997</v>
      </c>
      <c r="C23" s="97">
        <f>[2]Mode_h_f0_b1!D6</f>
        <v>3.61761376790533</v>
      </c>
      <c r="D23" s="97">
        <f>[2]Mode_h_f0_b1!E6</f>
        <v>4.5562748574372103</v>
      </c>
      <c r="E23" s="89">
        <f>[2]Mode_h_f0_b1!F6</f>
        <v>0.23899999999999999</v>
      </c>
      <c r="F23" s="89">
        <f>[2]Mode_h_f0_b1!G6</f>
        <v>17.100999999999999</v>
      </c>
      <c r="G23" s="89">
        <f>[2]Mode_h_f0_b1!H6</f>
        <v>616.29</v>
      </c>
      <c r="H23" s="87">
        <f>[2]Mode_h_f0_b1!I6</f>
        <v>6.1000000000000001E-54</v>
      </c>
      <c r="I23" s="102">
        <f>[2]Mode_h_f0_b1!J6</f>
        <v>4.5999999999999999E-52</v>
      </c>
      <c r="J23" s="88" t="str">
        <f>[2]Mode_h_f0_b1!K6</f>
        <v>p&lt;0.001</v>
      </c>
    </row>
    <row r="24" spans="1:53" ht="13.8" thickBot="1" x14ac:dyDescent="0.3">
      <c r="A24" s="85" t="s">
        <v>3</v>
      </c>
      <c r="B24" s="98">
        <f>[3]Mode_l_t_b1!C6</f>
        <v>-21.05</v>
      </c>
      <c r="C24" s="98">
        <f>[3]Mode_l_t_b1!D6</f>
        <v>-25.288622629142999</v>
      </c>
      <c r="D24" s="98">
        <f>[3]Mode_l_t_b1!E6</f>
        <v>-16.811629781198299</v>
      </c>
      <c r="E24" s="86">
        <f>[3]Mode_l_t_b1!F6</f>
        <v>2.1579999999999999</v>
      </c>
      <c r="F24" s="86">
        <f>[3]Mode_l_t_b1!G6</f>
        <v>-9.7530000000000001</v>
      </c>
      <c r="G24" s="86">
        <f>[3]Mode_l_t_b1!H6</f>
        <v>612.37</v>
      </c>
      <c r="H24" s="87">
        <f>[3]Mode_l_t_b1!I6</f>
        <v>5.4999999999999998E-21</v>
      </c>
      <c r="I24" s="102">
        <f>[3]Mode_l_t_b1!J6</f>
        <v>6.3999999999999994E-20</v>
      </c>
      <c r="J24" s="88" t="str">
        <f>[3]Mode_l_t_b1!K6</f>
        <v>p&lt;0.001</v>
      </c>
    </row>
    <row r="25" spans="1:53" s="78" customFormat="1" ht="13.8" thickBot="1" x14ac:dyDescent="0.3">
      <c r="A25" s="91" t="s">
        <v>2</v>
      </c>
      <c r="B25" s="99">
        <f>[4]Mode_h_t_b1!C6</f>
        <v>-16.373999999999999</v>
      </c>
      <c r="C25" s="99">
        <f>[4]Mode_h_t_b1!D6</f>
        <v>-22.633873772440101</v>
      </c>
      <c r="D25" s="99">
        <f>[4]Mode_h_t_b1!E6</f>
        <v>-10.1141251703568</v>
      </c>
      <c r="E25" s="93">
        <f>[4]Mode_h_t_b1!F6</f>
        <v>3.1880000000000002</v>
      </c>
      <c r="F25" s="93">
        <f>[4]Mode_h_t_b1!G6</f>
        <v>-5.1369999999999996</v>
      </c>
      <c r="G25" s="93">
        <f>[4]Mode_h_t_b1!H6</f>
        <v>613.80999999999995</v>
      </c>
      <c r="H25" s="94">
        <f>[4]Mode_h_t_b1!I6</f>
        <v>3.8000000000000001E-7</v>
      </c>
      <c r="I25" s="103">
        <f>[4]Mode_h_t_b1!J6</f>
        <v>1.1000000000000001E-6</v>
      </c>
      <c r="J25" s="95" t="str">
        <f>[4]Mode_h_t_b1!K6</f>
        <v>p&lt;0.001</v>
      </c>
      <c r="O25" s="81"/>
      <c r="P25" s="81"/>
      <c r="Q25" s="81"/>
      <c r="X25" s="81"/>
      <c r="Y25" s="81"/>
      <c r="Z25" s="81"/>
      <c r="AG25" s="81"/>
      <c r="AH25" s="81"/>
      <c r="AI25" s="81"/>
      <c r="AP25" s="81"/>
      <c r="AQ25" s="81"/>
      <c r="AR25" s="81"/>
      <c r="AY25" s="81"/>
      <c r="AZ25" s="81"/>
      <c r="BA25" s="81"/>
    </row>
    <row r="26" spans="1:53" ht="14.4" thickTop="1" thickBot="1" x14ac:dyDescent="0.3">
      <c r="A26" s="82" t="s">
        <v>38</v>
      </c>
      <c r="B26" s="83" t="str">
        <f>B1</f>
        <v>β1</v>
      </c>
      <c r="C26" s="83" t="str">
        <f>C1</f>
        <v>2.5% CI</v>
      </c>
      <c r="D26" s="83" t="str">
        <f>D1</f>
        <v>97.5% CI</v>
      </c>
      <c r="E26" s="83" t="str">
        <f>E1</f>
        <v xml:space="preserve">SE </v>
      </c>
      <c r="F26" s="83" t="str">
        <f>F1</f>
        <v>t</v>
      </c>
      <c r="G26" s="83" t="str">
        <f>G1</f>
        <v>df</v>
      </c>
      <c r="H26" s="96" t="str">
        <f>H1</f>
        <v>p. val.</v>
      </c>
      <c r="I26" s="96" t="str">
        <f>I1</f>
        <v>p.adj</v>
      </c>
      <c r="J26" s="96" t="str">
        <f>J6</f>
        <v>sig.</v>
      </c>
    </row>
    <row r="27" spans="1:53" ht="16.8" thickTop="1" thickBot="1" x14ac:dyDescent="0.3">
      <c r="A27" s="85" t="s">
        <v>40</v>
      </c>
      <c r="B27" s="90">
        <f>[1]Mode_l_f0_b1!C7</f>
        <v>0.85099999999999998</v>
      </c>
      <c r="C27" s="90">
        <f>[1]Mode_l_f0_b1!D7</f>
        <v>0.52158615426564503</v>
      </c>
      <c r="D27" s="90">
        <f>[1]Mode_l_f0_b1!E7</f>
        <v>1.18004027299573</v>
      </c>
      <c r="E27" s="86">
        <f>[1]Mode_l_f0_b1!F7</f>
        <v>0.16800000000000001</v>
      </c>
      <c r="F27" s="86">
        <f>[1]Mode_l_f0_b1!G7</f>
        <v>5.0750000000000002</v>
      </c>
      <c r="G27" s="86">
        <f>[1]Mode_l_f0_b1!H7</f>
        <v>611.1</v>
      </c>
      <c r="H27" s="87">
        <f>[1]Mode_l_f0_b1!I7</f>
        <v>5.0999999999999999E-7</v>
      </c>
      <c r="I27" s="102">
        <f>[1]Mode_l_f0_b1!J7</f>
        <v>1.5E-6</v>
      </c>
      <c r="J27" s="88" t="str">
        <f>[1]Mode_l_f0_b1!K7</f>
        <v>p&lt;0.001</v>
      </c>
    </row>
    <row r="28" spans="1:53" ht="16.2" thickBot="1" x14ac:dyDescent="0.3">
      <c r="A28" s="85" t="s">
        <v>41</v>
      </c>
      <c r="B28" s="97">
        <f>[2]Mode_h_f0_b1!C7</f>
        <v>2.7789999999999999</v>
      </c>
      <c r="C28" s="97">
        <f>[2]Mode_h_f0_b1!D7</f>
        <v>2.3209724052439902</v>
      </c>
      <c r="D28" s="97">
        <f>[2]Mode_h_f0_b1!E7</f>
        <v>3.2361905407873901</v>
      </c>
      <c r="E28" s="89">
        <f>[2]Mode_h_f0_b1!F7</f>
        <v>0.23300000000000001</v>
      </c>
      <c r="F28" s="89">
        <f>[2]Mode_h_f0_b1!G7</f>
        <v>11.923999999999999</v>
      </c>
      <c r="G28" s="89">
        <f>[2]Mode_h_f0_b1!H7</f>
        <v>616.15</v>
      </c>
      <c r="H28" s="87">
        <f>[2]Mode_h_f0_b1!I7</f>
        <v>1.2E-29</v>
      </c>
      <c r="I28" s="102">
        <f>[2]Mode_h_f0_b1!J7</f>
        <v>2.2999999999999999E-28</v>
      </c>
      <c r="J28" s="88" t="str">
        <f>[2]Mode_h_f0_b1!K7</f>
        <v>p&lt;0.001</v>
      </c>
    </row>
    <row r="29" spans="1:53" ht="13.8" thickBot="1" x14ac:dyDescent="0.3">
      <c r="A29" s="85" t="s">
        <v>3</v>
      </c>
      <c r="B29" s="98">
        <f>[3]Mode_l_t_b1!C7</f>
        <v>-18.437999999999999</v>
      </c>
      <c r="C29" s="98">
        <f>[3]Mode_l_t_b1!D7</f>
        <v>-22.581252485153801</v>
      </c>
      <c r="D29" s="98">
        <f>[3]Mode_l_t_b1!E7</f>
        <v>-14.2945119706207</v>
      </c>
      <c r="E29" s="86">
        <f>[3]Mode_l_t_b1!F7</f>
        <v>2.11</v>
      </c>
      <c r="F29" s="86">
        <f>[3]Mode_l_t_b1!G7</f>
        <v>-8.7390000000000008</v>
      </c>
      <c r="G29" s="86">
        <f>[3]Mode_l_t_b1!H7</f>
        <v>611.53</v>
      </c>
      <c r="H29" s="87">
        <f>[3]Mode_l_t_b1!I7</f>
        <v>2.3000000000000001E-17</v>
      </c>
      <c r="I29" s="102">
        <f>[3]Mode_l_t_b1!J7</f>
        <v>1.9000000000000001E-16</v>
      </c>
      <c r="J29" s="88" t="str">
        <f>[3]Mode_l_t_b1!K7</f>
        <v>p&lt;0.001</v>
      </c>
    </row>
    <row r="30" spans="1:53" s="78" customFormat="1" x14ac:dyDescent="0.25">
      <c r="A30" s="91" t="s">
        <v>2</v>
      </c>
      <c r="B30" s="99">
        <f>[4]Mode_h_t_b1!C7</f>
        <v>-14.3</v>
      </c>
      <c r="C30" s="99">
        <f>[4]Mode_h_t_b1!D7</f>
        <v>-20.414687812079698</v>
      </c>
      <c r="D30" s="99">
        <f>[4]Mode_h_t_b1!E7</f>
        <v>-8.1857462806477894</v>
      </c>
      <c r="E30" s="93">
        <f>[4]Mode_h_t_b1!F7</f>
        <v>3.1139999999999999</v>
      </c>
      <c r="F30" s="93">
        <f>[4]Mode_h_t_b1!G7</f>
        <v>-4.593</v>
      </c>
      <c r="G30" s="93">
        <f>[4]Mode_h_t_b1!H7</f>
        <v>613.42999999999995</v>
      </c>
      <c r="H30" s="94">
        <f>[4]Mode_h_t_b1!I7</f>
        <v>5.3000000000000001E-6</v>
      </c>
      <c r="I30" s="103">
        <f>[4]Mode_h_t_b1!J7</f>
        <v>1.4E-5</v>
      </c>
      <c r="J30" s="95" t="str">
        <f>[4]Mode_h_t_b1!K7</f>
        <v>p&lt;0.001</v>
      </c>
      <c r="O30" s="81"/>
      <c r="P30" s="81"/>
      <c r="Q30" s="81"/>
      <c r="X30" s="81"/>
      <c r="Y30" s="81"/>
      <c r="Z30" s="81"/>
      <c r="AG30" s="81"/>
      <c r="AH30" s="81"/>
      <c r="AI30" s="81"/>
      <c r="AP30" s="81"/>
      <c r="AQ30" s="81"/>
      <c r="AR30" s="81"/>
      <c r="AY30" s="81"/>
      <c r="AZ30" s="81"/>
      <c r="BA30" s="81"/>
    </row>
  </sheetData>
  <conditionalFormatting sqref="H2:I5 H27:I30 H22:I25 H17:I20 H12:I15 H7:I10">
    <cfRule type="cellIs" dxfId="9" priority="6" stopIfTrue="1" operator="lessThan">
      <formula>0.0001</formula>
    </cfRule>
    <cfRule type="cellIs" dxfId="17" priority="7" stopIfTrue="1" operator="lessThan">
      <formula>0.001</formula>
    </cfRule>
    <cfRule type="cellIs" dxfId="16" priority="8" stopIfTrue="1" operator="lessThan">
      <formula>0.05</formula>
    </cfRule>
    <cfRule type="cellIs" dxfId="15" priority="9" stopIfTrue="1" operator="lessThan">
      <formula>0.1</formula>
    </cfRule>
  </conditionalFormatting>
  <conditionalFormatting sqref="J27:J30 J22:J25 J17:J20 J12:J15 J7:J10 J2:J5">
    <cfRule type="containsText" dxfId="14" priority="1" stopIfTrue="1" operator="containsText" text="p&lt;0.0001">
      <formula>NOT(ISERROR(SEARCH("p&lt;0.0001",J2)))</formula>
    </cfRule>
    <cfRule type="containsText" dxfId="13" priority="2" stopIfTrue="1" operator="containsText" text="p&lt;0.001">
      <formula>NOT(ISERROR(SEARCH("p&lt;0.001",J2)))</formula>
    </cfRule>
    <cfRule type="containsText" dxfId="12" priority="3" stopIfTrue="1" operator="containsText" text="p&lt;0.01">
      <formula>NOT(ISERROR(SEARCH("p&lt;0.01",J2)))</formula>
    </cfRule>
    <cfRule type="containsText" dxfId="11" priority="4" stopIfTrue="1" operator="containsText" text="p&lt;0.05">
      <formula>NOT(ISERROR(SEARCH("p&lt;0.05",J2)))</formula>
    </cfRule>
    <cfRule type="containsText" dxfId="10" priority="5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Z45"/>
  <sheetViews>
    <sheetView showGridLines="0" view="pageBreakPreview" topLeftCell="A4" zoomScale="55" zoomScaleNormal="70" zoomScaleSheetLayoutView="55" workbookViewId="0">
      <selection activeCell="A25" sqref="A25"/>
    </sheetView>
  </sheetViews>
  <sheetFormatPr defaultColWidth="8.88671875" defaultRowHeight="14.4" x14ac:dyDescent="0.3"/>
  <cols>
    <col min="1" max="1" width="14.6640625" style="32" bestFit="1" customWidth="1"/>
    <col min="2" max="2" width="12" style="39" bestFit="1" customWidth="1"/>
    <col min="3" max="3" width="10.44140625" style="40" bestFit="1" customWidth="1"/>
    <col min="4" max="4" width="11.5546875" style="40" bestFit="1" customWidth="1"/>
    <col min="5" max="5" width="12" style="40" customWidth="1"/>
    <col min="6" max="6" width="10.109375" style="38" bestFit="1" customWidth="1"/>
    <col min="7" max="7" width="6" style="38" bestFit="1" customWidth="1"/>
    <col min="8" max="8" width="11.109375" style="38" customWidth="1"/>
    <col min="9" max="9" width="12.44140625" style="38" bestFit="1" customWidth="1"/>
    <col min="10" max="10" width="11" style="32" customWidth="1"/>
    <col min="11" max="11" width="12.77734375" style="40" bestFit="1" customWidth="1"/>
    <col min="12" max="12" width="14.6640625" style="40" bestFit="1" customWidth="1"/>
    <col min="13" max="13" width="13.21875" style="40" bestFit="1" customWidth="1"/>
    <col min="14" max="14" width="12" style="40" bestFit="1" customWidth="1"/>
    <col min="15" max="15" width="10.44140625" style="33" bestFit="1" customWidth="1"/>
    <col min="16" max="16" width="11.5546875" style="62" bestFit="1" customWidth="1"/>
    <col min="17" max="17" width="12" style="32" bestFit="1" customWidth="1"/>
    <col min="18" max="18" width="10.109375" style="38" bestFit="1" customWidth="1"/>
    <col min="19" max="19" width="6" style="38" bestFit="1" customWidth="1"/>
    <col min="20" max="20" width="10.44140625" style="32" bestFit="1" customWidth="1"/>
    <col min="21" max="21" width="12.44140625" style="32" bestFit="1" customWidth="1"/>
    <col min="22" max="22" width="9.109375" style="32" bestFit="1" customWidth="1"/>
    <col min="23" max="23" width="12.77734375" style="32" bestFit="1" customWidth="1"/>
    <col min="24" max="24" width="10.44140625" style="31" bestFit="1" customWidth="1"/>
    <col min="25" max="25" width="11.5546875" style="31" bestFit="1" customWidth="1"/>
    <col min="26" max="26" width="14.33203125" style="31" bestFit="1" customWidth="1"/>
    <col min="27" max="27" width="12.33203125" style="31" customWidth="1"/>
    <col min="28" max="28" width="12.6640625" style="58" bestFit="1" customWidth="1"/>
    <col min="29" max="29" width="12.6640625" style="31" bestFit="1" customWidth="1"/>
    <col min="30" max="30" width="12" style="31" bestFit="1" customWidth="1"/>
    <col min="31" max="31" width="12.6640625" style="31" bestFit="1" customWidth="1"/>
    <col min="32" max="32" width="12" style="31" customWidth="1"/>
    <col min="33" max="33" width="13" style="31" customWidth="1"/>
    <col min="34" max="16384" width="8.88671875" style="31"/>
  </cols>
  <sheetData>
    <row r="1" spans="1:52" s="3" customFormat="1" ht="29.4" x14ac:dyDescent="0.3">
      <c r="A1" s="1" t="s">
        <v>9</v>
      </c>
      <c r="B1" s="4"/>
      <c r="C1" s="4"/>
      <c r="D1" s="4"/>
      <c r="E1" s="4"/>
      <c r="F1" s="29"/>
      <c r="G1" s="29"/>
      <c r="I1" s="29"/>
      <c r="J1" s="4"/>
      <c r="K1" s="4"/>
      <c r="M1" s="1" t="s">
        <v>11</v>
      </c>
      <c r="N1" s="4"/>
      <c r="O1" s="30"/>
      <c r="P1" s="59"/>
      <c r="R1" s="29"/>
      <c r="T1" s="4"/>
      <c r="U1" s="4"/>
      <c r="V1" s="4"/>
      <c r="W1" s="4"/>
      <c r="AB1" s="63"/>
    </row>
    <row r="2" spans="1:52" s="51" customFormat="1" x14ac:dyDescent="0.3">
      <c r="A2" s="48" t="s">
        <v>0</v>
      </c>
      <c r="B2" s="49" t="s">
        <v>21</v>
      </c>
      <c r="C2" s="50" t="s">
        <v>6</v>
      </c>
      <c r="D2" s="50" t="s">
        <v>7</v>
      </c>
      <c r="E2" s="50" t="s">
        <v>4</v>
      </c>
      <c r="F2" s="50" t="s">
        <v>24</v>
      </c>
      <c r="G2" s="50" t="s">
        <v>8</v>
      </c>
      <c r="H2" s="50" t="s">
        <v>25</v>
      </c>
      <c r="I2" s="50" t="s">
        <v>26</v>
      </c>
      <c r="J2" s="50" t="s">
        <v>27</v>
      </c>
      <c r="K2" s="50" t="s">
        <v>20</v>
      </c>
      <c r="M2" s="52" t="s">
        <v>0</v>
      </c>
      <c r="N2" s="49" t="s">
        <v>21</v>
      </c>
      <c r="O2" s="50" t="s">
        <v>6</v>
      </c>
      <c r="P2" s="50" t="s">
        <v>7</v>
      </c>
      <c r="Q2" s="50" t="s">
        <v>4</v>
      </c>
      <c r="R2" s="50" t="s">
        <v>24</v>
      </c>
      <c r="S2" s="50" t="s">
        <v>8</v>
      </c>
      <c r="T2" s="50" t="s">
        <v>25</v>
      </c>
      <c r="U2" s="50" t="s">
        <v>26</v>
      </c>
      <c r="V2" s="50" t="s">
        <v>27</v>
      </c>
      <c r="W2" s="50" t="s">
        <v>20</v>
      </c>
      <c r="Y2" s="54"/>
      <c r="AB2" s="53"/>
    </row>
    <row r="3" spans="1:52" s="43" customFormat="1" x14ac:dyDescent="0.3">
      <c r="A3" s="22" t="s">
        <v>13</v>
      </c>
      <c r="B3" s="22">
        <f>[5]Mode_l_t_b0!B2</f>
        <v>95.850999999999999</v>
      </c>
      <c r="C3" s="42">
        <f>[5]Mode_l_t_b0!C2</f>
        <v>82.054902371954896</v>
      </c>
      <c r="D3" s="42">
        <f>[5]Mode_l_t_b0!D2</f>
        <v>109.647667414094</v>
      </c>
      <c r="E3" s="42">
        <f>[5]Mode_l_t_b0!E2</f>
        <v>6.2140000000000004</v>
      </c>
      <c r="F3" s="42">
        <f>[5]Mode_l_t_b0!F2</f>
        <v>15.423999999999999</v>
      </c>
      <c r="G3" s="42">
        <f>[5]Mode_l_t_b0!G2</f>
        <v>10.28</v>
      </c>
      <c r="H3" s="66">
        <f>[5]Mode_l_t_b0!H2</f>
        <v>1.9000000000000001E-8</v>
      </c>
      <c r="I3" s="67">
        <f>[5]Mode_l_t_b0!I2</f>
        <v>2.9000000000000002E-8</v>
      </c>
      <c r="J3" s="64" t="str">
        <f>[5]Mode_l_t_b0!J2</f>
        <v>p&lt;0.0001</v>
      </c>
      <c r="K3" s="55">
        <f>Table5[[#This Row],[estimate]]-Table5[[#This Row],[2.5% CI]]</f>
        <v>13.796097628045104</v>
      </c>
      <c r="L3" s="47"/>
      <c r="M3" s="22" t="str">
        <f>Table5[[#This Row],[Predictors]]</f>
        <v>MDC</v>
      </c>
      <c r="N3" s="23">
        <f>[6]Mode_l_f0_b0!B2</f>
        <v>86.567999999999998</v>
      </c>
      <c r="O3" s="24">
        <f>[6]Mode_l_f0_b0!C2</f>
        <v>83.8547003440721</v>
      </c>
      <c r="P3" s="24">
        <f>[6]Mode_l_f0_b0!D2</f>
        <v>89.281457941497706</v>
      </c>
      <c r="Q3" s="24">
        <f>[6]Mode_l_f0_b0!E2</f>
        <v>1.202</v>
      </c>
      <c r="R3" s="65">
        <f>[6]Mode_l_f0_b0!F2</f>
        <v>72.031000000000006</v>
      </c>
      <c r="S3" s="65">
        <f>[6]Mode_l_f0_b0!G2</f>
        <v>9.1199999999999992</v>
      </c>
      <c r="T3" s="68">
        <f>[6]Mode_l_f0_b0!H2</f>
        <v>7.0000000000000005E-14</v>
      </c>
      <c r="U3" s="68">
        <f>[6]Mode_l_f0_b0!I2</f>
        <v>1.9E-13</v>
      </c>
      <c r="V3" s="65" t="str">
        <f>[6]Mode_l_f0_b0!J2</f>
        <v>p&lt;0.0001</v>
      </c>
      <c r="W3" s="55">
        <f>N3-O3</f>
        <v>2.7132996559278979</v>
      </c>
      <c r="X3" s="47"/>
      <c r="Y3" s="28"/>
      <c r="Z3" s="47"/>
      <c r="AB3" s="44"/>
      <c r="AH3" s="47"/>
      <c r="AI3" s="47"/>
    </row>
    <row r="4" spans="1:52" s="43" customFormat="1" x14ac:dyDescent="0.3">
      <c r="A4" s="22" t="s">
        <v>14</v>
      </c>
      <c r="B4" s="22">
        <f>[5]Mode_l_t_b0!B3</f>
        <v>96.259</v>
      </c>
      <c r="C4" s="42">
        <f>[5]Mode_l_t_b0!C3</f>
        <v>82.462620532064506</v>
      </c>
      <c r="D4" s="42">
        <f>[5]Mode_l_t_b0!D3</f>
        <v>110.055782611854</v>
      </c>
      <c r="E4" s="42">
        <f>[5]Mode_l_t_b0!E3</f>
        <v>6.2149999999999999</v>
      </c>
      <c r="F4" s="42">
        <f>[5]Mode_l_t_b0!F3</f>
        <v>15.489000000000001</v>
      </c>
      <c r="G4" s="42">
        <f>[5]Mode_l_t_b0!G3</f>
        <v>10.28</v>
      </c>
      <c r="H4" s="66">
        <f>[5]Mode_l_t_b0!H3</f>
        <v>1.9000000000000001E-8</v>
      </c>
      <c r="I4" s="67">
        <f>[5]Mode_l_t_b0!I3</f>
        <v>2.9000000000000002E-8</v>
      </c>
      <c r="J4" s="64" t="str">
        <f>[5]Mode_l_t_b0!J3</f>
        <v>p&lt;0.0001</v>
      </c>
      <c r="K4" s="55">
        <f>Table5[[#This Row],[estimate]]-Table5[[#This Row],[2.5% CI]]</f>
        <v>13.796379467935495</v>
      </c>
      <c r="L4" s="47"/>
      <c r="M4" s="22" t="str">
        <f>Table5[[#This Row],[Predictors]]</f>
        <v>MWH</v>
      </c>
      <c r="N4" s="23">
        <f>[6]Mode_l_f0_b0!B3</f>
        <v>86.692999999999998</v>
      </c>
      <c r="O4" s="24">
        <f>[6]Mode_l_f0_b0!C3</f>
        <v>83.979727529738298</v>
      </c>
      <c r="P4" s="24">
        <f>[6]Mode_l_f0_b0!D3</f>
        <v>89.406532158332595</v>
      </c>
      <c r="Q4" s="24">
        <f>[6]Mode_l_f0_b0!E3</f>
        <v>1.202</v>
      </c>
      <c r="R4" s="65">
        <f>[6]Mode_l_f0_b0!F3</f>
        <v>72.132999999999996</v>
      </c>
      <c r="S4" s="65">
        <f>[6]Mode_l_f0_b0!G3</f>
        <v>9.1199999999999992</v>
      </c>
      <c r="T4" s="68">
        <f>[6]Mode_l_f0_b0!H3</f>
        <v>6.8999999999999996E-14</v>
      </c>
      <c r="U4" s="68">
        <f>[6]Mode_l_f0_b0!I3</f>
        <v>1.9E-13</v>
      </c>
      <c r="V4" s="65" t="str">
        <f>[6]Mode_l_f0_b0!J3</f>
        <v>p&lt;0.0001</v>
      </c>
      <c r="W4" s="55">
        <f>N4-O4</f>
        <v>2.7132724702616997</v>
      </c>
      <c r="X4" s="47"/>
      <c r="Y4" s="28"/>
      <c r="Z4" s="47"/>
      <c r="AB4" s="44"/>
      <c r="AH4" s="47"/>
      <c r="AI4" s="47"/>
      <c r="AQ4" s="47"/>
    </row>
    <row r="5" spans="1:52" s="43" customFormat="1" x14ac:dyDescent="0.3">
      <c r="A5" s="22" t="s">
        <v>15</v>
      </c>
      <c r="B5" s="22">
        <f>[5]Mode_l_t_b0!B4</f>
        <v>93.647000000000006</v>
      </c>
      <c r="C5" s="42">
        <f>[5]Mode_l_t_b0!C4</f>
        <v>79.845317397430705</v>
      </c>
      <c r="D5" s="42">
        <f>[5]Mode_l_t_b0!D4</f>
        <v>107.448597791791</v>
      </c>
      <c r="E5" s="42">
        <f>[5]Mode_l_t_b0!E4</f>
        <v>6.2190000000000003</v>
      </c>
      <c r="F5" s="42">
        <f>[5]Mode_l_t_b0!F4</f>
        <v>15.057</v>
      </c>
      <c r="G5" s="42">
        <f>[5]Mode_l_t_b0!G4</f>
        <v>10.31</v>
      </c>
      <c r="H5" s="66">
        <f>[5]Mode_l_t_b0!H4</f>
        <v>2.4E-8</v>
      </c>
      <c r="I5" s="67">
        <f>[5]Mode_l_t_b0!I4</f>
        <v>3.5000000000000002E-8</v>
      </c>
      <c r="J5" s="64" t="str">
        <f>[5]Mode_l_t_b0!J4</f>
        <v>p&lt;0.0001</v>
      </c>
      <c r="K5" s="55">
        <f>Table5[[#This Row],[estimate]]-Table5[[#This Row],[2.5% CI]]</f>
        <v>13.801682602569301</v>
      </c>
      <c r="L5" s="47"/>
      <c r="M5" s="22" t="str">
        <f>Table5[[#This Row],[Predictors]]</f>
        <v>MYN</v>
      </c>
      <c r="N5" s="23">
        <f>[6]Mode_l_f0_b0!B4</f>
        <v>88.186999999999998</v>
      </c>
      <c r="O5" s="24">
        <f>[6]Mode_l_f0_b0!C4</f>
        <v>85.473281891240802</v>
      </c>
      <c r="P5" s="24">
        <f>[6]Mode_l_f0_b0!D4</f>
        <v>90.900373904870193</v>
      </c>
      <c r="Q5" s="24">
        <f>[6]Mode_l_f0_b0!E4</f>
        <v>1.202</v>
      </c>
      <c r="R5" s="65">
        <f>[6]Mode_l_f0_b0!F4</f>
        <v>73.366</v>
      </c>
      <c r="S5" s="65">
        <f>[6]Mode_l_f0_b0!G4</f>
        <v>9.1199999999999992</v>
      </c>
      <c r="T5" s="68">
        <f>[6]Mode_l_f0_b0!H4</f>
        <v>5.9000000000000001E-14</v>
      </c>
      <c r="U5" s="68">
        <f>[6]Mode_l_f0_b0!I4</f>
        <v>1.9E-13</v>
      </c>
      <c r="V5" s="65" t="str">
        <f>[6]Mode_l_f0_b0!J4</f>
        <v>p&lt;0.0001</v>
      </c>
      <c r="W5" s="55">
        <f>N5-O5</f>
        <v>2.7137181087591955</v>
      </c>
      <c r="X5" s="47"/>
      <c r="Y5" s="28"/>
      <c r="Z5" s="47"/>
      <c r="AB5" s="44"/>
      <c r="AH5" s="47"/>
      <c r="AI5" s="47"/>
      <c r="AZ5" s="47"/>
    </row>
    <row r="6" spans="1:52" s="43" customFormat="1" x14ac:dyDescent="0.3">
      <c r="A6" s="25" t="s">
        <v>16</v>
      </c>
      <c r="B6" s="25">
        <f>[5]Mode_l_t_b0!B5</f>
        <v>75.209000000000003</v>
      </c>
      <c r="C6" s="42">
        <f>[5]Mode_l_t_b0!C5</f>
        <v>61.349418867163898</v>
      </c>
      <c r="D6" s="42">
        <f>[5]Mode_l_t_b0!D5</f>
        <v>89.068731709126297</v>
      </c>
      <c r="E6" s="42">
        <f>[5]Mode_l_t_b0!E5</f>
        <v>6.2729999999999997</v>
      </c>
      <c r="F6" s="42">
        <f>[5]Mode_l_t_b0!F5</f>
        <v>11.99</v>
      </c>
      <c r="G6" s="42">
        <f>[5]Mode_l_t_b0!G5</f>
        <v>10.66</v>
      </c>
      <c r="H6" s="66">
        <f>[5]Mode_l_t_b0!H5</f>
        <v>1.6E-7</v>
      </c>
      <c r="I6" s="67">
        <f>[5]Mode_l_t_b0!I5</f>
        <v>2.2000000000000001E-7</v>
      </c>
      <c r="J6" s="64" t="str">
        <f>[5]Mode_l_t_b0!J5</f>
        <v>p&lt;0.0001</v>
      </c>
      <c r="K6" s="55">
        <f>Table5[[#This Row],[estimate]]-Table5[[#This Row],[2.5% CI]]</f>
        <v>13.859581132836105</v>
      </c>
      <c r="M6" s="22" t="str">
        <f>Table5[[#This Row],[Predictors]]</f>
        <v>MDQ</v>
      </c>
      <c r="N6" s="26">
        <f>[6]Mode_l_f0_b0!B5</f>
        <v>89.037999999999997</v>
      </c>
      <c r="O6" s="24">
        <f>[6]Mode_l_f0_b0!C5</f>
        <v>86.322283596004496</v>
      </c>
      <c r="P6" s="24">
        <f>[6]Mode_l_f0_b0!D5</f>
        <v>91.752998627351701</v>
      </c>
      <c r="Q6" s="24">
        <f>[6]Mode_l_f0_b0!E5</f>
        <v>1.204</v>
      </c>
      <c r="R6" s="65">
        <f>[6]Mode_l_f0_b0!F5</f>
        <v>73.950999999999993</v>
      </c>
      <c r="S6" s="65">
        <f>[6]Mode_l_f0_b0!G5</f>
        <v>9.18</v>
      </c>
      <c r="T6" s="68">
        <f>[6]Mode_l_f0_b0!H5</f>
        <v>4.6E-14</v>
      </c>
      <c r="U6" s="68">
        <f>[6]Mode_l_f0_b0!I5</f>
        <v>1.9E-13</v>
      </c>
      <c r="V6" s="65" t="str">
        <f>[6]Mode_l_f0_b0!J5</f>
        <v>p&lt;0.0001</v>
      </c>
      <c r="W6" s="55">
        <f>N6-O6</f>
        <v>2.7157164039955006</v>
      </c>
      <c r="Y6" s="28"/>
      <c r="AB6" s="44"/>
    </row>
    <row r="7" spans="1:52" s="43" customFormat="1" ht="29.4" x14ac:dyDescent="0.3">
      <c r="A7" s="1" t="s">
        <v>10</v>
      </c>
      <c r="B7" s="1"/>
      <c r="C7" s="30"/>
      <c r="D7" s="30"/>
      <c r="E7" s="30"/>
      <c r="F7" s="29"/>
      <c r="G7" s="29"/>
      <c r="H7" s="3"/>
      <c r="I7" s="29"/>
      <c r="J7" s="57"/>
      <c r="K7" s="34"/>
      <c r="L7" s="27"/>
      <c r="M7" s="1" t="s">
        <v>12</v>
      </c>
      <c r="N7" s="30"/>
      <c r="O7" s="1"/>
      <c r="P7" s="60"/>
      <c r="Q7" s="3"/>
      <c r="R7" s="29"/>
      <c r="S7" s="3"/>
      <c r="T7" s="3"/>
      <c r="U7" s="3"/>
      <c r="V7" s="3"/>
      <c r="W7" s="4"/>
      <c r="Y7" s="44"/>
      <c r="AC7" s="56"/>
    </row>
    <row r="8" spans="1:52" s="3" customFormat="1" ht="25.8" x14ac:dyDescent="0.3">
      <c r="A8" s="2" t="s">
        <v>0</v>
      </c>
      <c r="B8" s="5" t="s">
        <v>21</v>
      </c>
      <c r="C8" s="35" t="s">
        <v>6</v>
      </c>
      <c r="D8" s="35" t="s">
        <v>7</v>
      </c>
      <c r="E8" s="35" t="s">
        <v>4</v>
      </c>
      <c r="F8" s="50" t="s">
        <v>24</v>
      </c>
      <c r="G8" s="50" t="s">
        <v>8</v>
      </c>
      <c r="H8" s="50" t="s">
        <v>25</v>
      </c>
      <c r="I8" s="50" t="s">
        <v>26</v>
      </c>
      <c r="J8" s="50" t="s">
        <v>27</v>
      </c>
      <c r="K8" s="7" t="s">
        <v>20</v>
      </c>
      <c r="M8" s="2" t="s">
        <v>0</v>
      </c>
      <c r="N8" s="36" t="s">
        <v>21</v>
      </c>
      <c r="O8" s="35" t="s">
        <v>6</v>
      </c>
      <c r="P8" s="35" t="s">
        <v>7</v>
      </c>
      <c r="Q8" s="35" t="s">
        <v>4</v>
      </c>
      <c r="R8" s="50" t="s">
        <v>24</v>
      </c>
      <c r="S8" s="50" t="s">
        <v>8</v>
      </c>
      <c r="T8" s="50" t="s">
        <v>25</v>
      </c>
      <c r="U8" s="50" t="s">
        <v>26</v>
      </c>
      <c r="V8" s="50" t="s">
        <v>27</v>
      </c>
      <c r="W8" s="7" t="s">
        <v>20</v>
      </c>
      <c r="AB8" s="63"/>
    </row>
    <row r="9" spans="1:52" x14ac:dyDescent="0.3">
      <c r="A9" s="22" t="str">
        <f>A3</f>
        <v>MDC</v>
      </c>
      <c r="B9" s="22">
        <f>[7]Mode_h_t_b0!B2</f>
        <v>319.858</v>
      </c>
      <c r="C9" s="24">
        <f>[7]Mode_h_t_b0!C2</f>
        <v>236.098128934925</v>
      </c>
      <c r="D9" s="24">
        <f>[7]Mode_h_t_b0!D2</f>
        <v>403.61734461593102</v>
      </c>
      <c r="E9" s="24">
        <f>[7]Mode_h_t_b0!E2</f>
        <v>25.876000000000001</v>
      </c>
      <c r="F9" s="65">
        <f>[7]Mode_h_t_b0!F2</f>
        <v>12.361000000000001</v>
      </c>
      <c r="G9" s="65">
        <f>[7]Mode_h_t_b0!G2</f>
        <v>2.91</v>
      </c>
      <c r="H9" s="68">
        <f>[7]Mode_h_t_b0!H2</f>
        <v>1E-3</v>
      </c>
      <c r="I9" s="68">
        <f>[7]Mode_h_t_b0!I2</f>
        <v>1E-3</v>
      </c>
      <c r="J9" s="65" t="str">
        <f>[7]Mode_h_t_b0!J2</f>
        <v>p&lt;0.01</v>
      </c>
      <c r="K9" s="55">
        <f>B9-C9</f>
        <v>83.759871065075004</v>
      </c>
      <c r="L9" s="31"/>
      <c r="M9" s="22" t="str">
        <f>A3</f>
        <v>MDC</v>
      </c>
      <c r="N9" s="23">
        <f>[8]Mode_h_f0_b0!B2</f>
        <v>92.334000000000003</v>
      </c>
      <c r="O9" s="24">
        <f>[8]Mode_h_f0_b0!C2</f>
        <v>89.330848228222195</v>
      </c>
      <c r="P9" s="24">
        <f>[8]Mode_h_f0_b0!D2</f>
        <v>95.336283535534093</v>
      </c>
      <c r="Q9" s="24">
        <f>[8]Mode_h_f0_b0!E2</f>
        <v>1.3320000000000001</v>
      </c>
      <c r="R9" s="65">
        <f>[8]Mode_h_f0_b0!F2</f>
        <v>69.344999999999999</v>
      </c>
      <c r="S9" s="65">
        <f>[8]Mode_h_f0_b0!G2</f>
        <v>9.19</v>
      </c>
      <c r="T9" s="68">
        <f>[8]Mode_h_f0_b0!H2</f>
        <v>8.2000000000000004E-14</v>
      </c>
      <c r="U9" s="68">
        <f>[8]Mode_h_f0_b0!I2</f>
        <v>2.0000000000000001E-13</v>
      </c>
      <c r="V9" s="65" t="str">
        <f>[8]Mode_h_f0_b0!J2</f>
        <v>p&lt;0.0001</v>
      </c>
      <c r="W9" s="55">
        <f>N9-O9</f>
        <v>3.0031517717778087</v>
      </c>
      <c r="Y9" s="40"/>
      <c r="Z9" s="32"/>
      <c r="AA9" s="32"/>
      <c r="AB9" s="32"/>
    </row>
    <row r="10" spans="1:52" s="43" customFormat="1" x14ac:dyDescent="0.3">
      <c r="A10" s="22" t="str">
        <f>A4</f>
        <v>MWH</v>
      </c>
      <c r="B10" s="22">
        <f>[7]Mode_h_t_b0!B3</f>
        <v>319.47899999999998</v>
      </c>
      <c r="C10" s="24">
        <f>[7]Mode_h_t_b0!C3</f>
        <v>235.72071726040099</v>
      </c>
      <c r="D10" s="24">
        <f>[7]Mode_h_t_b0!D3</f>
        <v>403.236677792043</v>
      </c>
      <c r="E10" s="24">
        <f>[7]Mode_h_t_b0!E3</f>
        <v>25.876000000000001</v>
      </c>
      <c r="F10" s="65">
        <f>[7]Mode_h_t_b0!F3</f>
        <v>12.346</v>
      </c>
      <c r="G10" s="65">
        <f>[7]Mode_h_t_b0!G3</f>
        <v>2.91</v>
      </c>
      <c r="H10" s="68">
        <f>[7]Mode_h_t_b0!H3</f>
        <v>1E-3</v>
      </c>
      <c r="I10" s="68">
        <f>[7]Mode_h_t_b0!I3</f>
        <v>1E-3</v>
      </c>
      <c r="J10" s="65" t="str">
        <f>[7]Mode_h_t_b0!J3</f>
        <v>p&lt;0.01</v>
      </c>
      <c r="K10" s="55">
        <f>B10-C10</f>
        <v>83.758282739598997</v>
      </c>
      <c r="M10" s="22" t="str">
        <f>A4</f>
        <v>MWH</v>
      </c>
      <c r="N10" s="23">
        <f>[8]Mode_h_f0_b0!B3</f>
        <v>92.741</v>
      </c>
      <c r="O10" s="24">
        <f>[8]Mode_h_f0_b0!C3</f>
        <v>89.7379921037179</v>
      </c>
      <c r="P10" s="24">
        <f>[8]Mode_h_f0_b0!D3</f>
        <v>95.743513488377303</v>
      </c>
      <c r="Q10" s="24">
        <f>[8]Mode_h_f0_b0!E3</f>
        <v>1.3320000000000001</v>
      </c>
      <c r="R10" s="65">
        <f>[8]Mode_h_f0_b0!F3</f>
        <v>69.647999999999996</v>
      </c>
      <c r="S10" s="65">
        <f>[8]Mode_h_f0_b0!G3</f>
        <v>9.19</v>
      </c>
      <c r="T10" s="68">
        <f>[8]Mode_h_f0_b0!H3</f>
        <v>7.9000000000000004E-14</v>
      </c>
      <c r="U10" s="68">
        <f>[8]Mode_h_f0_b0!I3</f>
        <v>2.0000000000000001E-13</v>
      </c>
      <c r="V10" s="65" t="str">
        <f>[8]Mode_h_f0_b0!J3</f>
        <v>p&lt;0.0001</v>
      </c>
      <c r="W10" s="55">
        <f>N10-O10</f>
        <v>3.0030078962820994</v>
      </c>
      <c r="Y10" s="45"/>
      <c r="Z10" s="44"/>
      <c r="AA10" s="44"/>
      <c r="AB10" s="44"/>
    </row>
    <row r="11" spans="1:52" s="43" customFormat="1" x14ac:dyDescent="0.3">
      <c r="A11" s="22" t="str">
        <f>A5</f>
        <v>MYN</v>
      </c>
      <c r="B11" s="22">
        <f>[7]Mode_h_t_b0!B4</f>
        <v>317.40499999999997</v>
      </c>
      <c r="C11" s="24">
        <f>[7]Mode_h_t_b0!C4</f>
        <v>233.659067771575</v>
      </c>
      <c r="D11" s="24">
        <f>[7]Mode_h_t_b0!D4</f>
        <v>401.15076243038499</v>
      </c>
      <c r="E11" s="24">
        <f>[7]Mode_h_t_b0!E4</f>
        <v>25.879000000000001</v>
      </c>
      <c r="F11" s="65">
        <f>[7]Mode_h_t_b0!F4</f>
        <v>12.265000000000001</v>
      </c>
      <c r="G11" s="65">
        <f>[7]Mode_h_t_b0!G4</f>
        <v>2.91</v>
      </c>
      <c r="H11" s="68">
        <f>[7]Mode_h_t_b0!H4</f>
        <v>1E-3</v>
      </c>
      <c r="I11" s="68">
        <f>[7]Mode_h_t_b0!I4</f>
        <v>1E-3</v>
      </c>
      <c r="J11" s="65" t="str">
        <f>[7]Mode_h_t_b0!J4</f>
        <v>p&lt;0.01</v>
      </c>
      <c r="K11" s="55">
        <f>B11-C11</f>
        <v>83.745932228424977</v>
      </c>
      <c r="M11" s="22" t="str">
        <f>A5</f>
        <v>MYN</v>
      </c>
      <c r="N11" s="23">
        <f>[8]Mode_h_f0_b0!B4</f>
        <v>94.049000000000007</v>
      </c>
      <c r="O11" s="24">
        <f>[8]Mode_h_f0_b0!C4</f>
        <v>91.046102361011506</v>
      </c>
      <c r="P11" s="24">
        <f>[8]Mode_h_f0_b0!D4</f>
        <v>97.052128910407305</v>
      </c>
      <c r="Q11" s="24">
        <f>[8]Mode_h_f0_b0!E4</f>
        <v>1.3320000000000001</v>
      </c>
      <c r="R11" s="65">
        <f>[8]Mode_h_f0_b0!F4</f>
        <v>70.616</v>
      </c>
      <c r="S11" s="65">
        <f>[8]Mode_h_f0_b0!G4</f>
        <v>9.1999999999999993</v>
      </c>
      <c r="T11" s="68">
        <f>[8]Mode_h_f0_b0!H4</f>
        <v>6.8000000000000001E-14</v>
      </c>
      <c r="U11" s="68">
        <f>[8]Mode_h_f0_b0!I4</f>
        <v>1.9E-13</v>
      </c>
      <c r="V11" s="65" t="str">
        <f>[8]Mode_h_f0_b0!J4</f>
        <v>p&lt;0.0001</v>
      </c>
      <c r="W11" s="55">
        <f>N11-O11</f>
        <v>3.0028976389885003</v>
      </c>
      <c r="Y11" s="46"/>
    </row>
    <row r="12" spans="1:52" s="43" customFormat="1" x14ac:dyDescent="0.3">
      <c r="A12" s="22" t="str">
        <f>A6</f>
        <v>MDQ</v>
      </c>
      <c r="B12" s="25">
        <f>[7]Mode_h_t_b0!B5</f>
        <v>303.10500000000002</v>
      </c>
      <c r="C12" s="24">
        <f>[7]Mode_h_t_b0!C5</f>
        <v>219.481033687512</v>
      </c>
      <c r="D12" s="24">
        <f>[7]Mode_h_t_b0!D5</f>
        <v>386.72836242230102</v>
      </c>
      <c r="E12" s="24">
        <f>[7]Mode_h_t_b0!E5</f>
        <v>25.907</v>
      </c>
      <c r="F12" s="65">
        <f>[7]Mode_h_t_b0!F5</f>
        <v>11.7</v>
      </c>
      <c r="G12" s="65">
        <f>[7]Mode_h_t_b0!G5</f>
        <v>2.93</v>
      </c>
      <c r="H12" s="68">
        <f>[7]Mode_h_t_b0!H5</f>
        <v>2E-3</v>
      </c>
      <c r="I12" s="68">
        <f>[7]Mode_h_t_b0!I5</f>
        <v>2E-3</v>
      </c>
      <c r="J12" s="65" t="str">
        <f>[7]Mode_h_t_b0!J5</f>
        <v>p&lt;0.01</v>
      </c>
      <c r="K12" s="55">
        <f>B12-C12</f>
        <v>83.623966312488022</v>
      </c>
      <c r="M12" s="22" t="str">
        <f>A6</f>
        <v>MDQ</v>
      </c>
      <c r="N12" s="26">
        <f>[8]Mode_h_f0_b0!B5</f>
        <v>96.828000000000003</v>
      </c>
      <c r="O12" s="24">
        <f>[8]Mode_h_f0_b0!C5</f>
        <v>93.821876744121496</v>
      </c>
      <c r="P12" s="24">
        <f>[8]Mode_h_f0_b0!D5</f>
        <v>99.833517473294805</v>
      </c>
      <c r="Q12" s="24">
        <f>[8]Mode_h_f0_b0!E5</f>
        <v>1.335</v>
      </c>
      <c r="R12" s="65">
        <f>[8]Mode_h_f0_b0!F5</f>
        <v>72.536000000000001</v>
      </c>
      <c r="S12" s="65">
        <f>[8]Mode_h_f0_b0!G5</f>
        <v>9.2799999999999994</v>
      </c>
      <c r="T12" s="68">
        <f>[8]Mode_h_f0_b0!H5</f>
        <v>4.1999999999999998E-14</v>
      </c>
      <c r="U12" s="68">
        <f>[8]Mode_h_f0_b0!I5</f>
        <v>1.7999999999999999E-13</v>
      </c>
      <c r="V12" s="65" t="str">
        <f>[8]Mode_h_f0_b0!J5</f>
        <v>p&lt;0.0001</v>
      </c>
      <c r="W12" s="55">
        <f>N12-O12</f>
        <v>3.0061232558785065</v>
      </c>
      <c r="Y12" s="46"/>
    </row>
    <row r="13" spans="1:52" s="43" customFormat="1" x14ac:dyDescent="0.3">
      <c r="A13" s="31"/>
      <c r="B13" s="31"/>
      <c r="C13" s="31"/>
      <c r="D13" s="31"/>
      <c r="E13" s="31"/>
      <c r="F13" s="37"/>
      <c r="G13" s="37"/>
      <c r="H13" s="37"/>
      <c r="I13" s="37"/>
      <c r="J13" s="58"/>
      <c r="K13" s="31"/>
      <c r="Y13" s="46"/>
    </row>
    <row r="14" spans="1:52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58"/>
      <c r="Q14" s="31"/>
      <c r="R14" s="37"/>
      <c r="S14" s="37"/>
      <c r="T14" s="31"/>
      <c r="U14" s="31"/>
      <c r="V14" s="31"/>
      <c r="W14" s="31"/>
    </row>
    <row r="15" spans="1:52" x14ac:dyDescent="0.3">
      <c r="J15" s="40"/>
      <c r="L15" s="31"/>
      <c r="M15" s="31"/>
      <c r="N15" s="31"/>
      <c r="O15" s="31"/>
      <c r="P15" s="58"/>
      <c r="Q15" s="31"/>
      <c r="R15" s="37"/>
      <c r="S15" s="37"/>
      <c r="T15" s="31"/>
      <c r="U15" s="31"/>
      <c r="V15" s="31"/>
      <c r="W15" s="31"/>
    </row>
    <row r="16" spans="1:52" ht="33.6" customHeight="1" thickBot="1" x14ac:dyDescent="0.35">
      <c r="A16" s="72" t="str">
        <f>A3</f>
        <v>MDC</v>
      </c>
      <c r="B16" s="73" t="str">
        <f>B$2</f>
        <v>estimate</v>
      </c>
      <c r="C16" s="73" t="str">
        <f t="shared" ref="C16:J16" si="0">C$2</f>
        <v>2.5% CI</v>
      </c>
      <c r="D16" s="73" t="str">
        <f t="shared" si="0"/>
        <v>97.5% CI</v>
      </c>
      <c r="E16" s="73" t="str">
        <f t="shared" si="0"/>
        <v>std.error</v>
      </c>
      <c r="F16" s="73" t="str">
        <f t="shared" si="0"/>
        <v>z.value</v>
      </c>
      <c r="G16" s="73" t="str">
        <f t="shared" si="0"/>
        <v>df</v>
      </c>
      <c r="H16" s="73" t="str">
        <f t="shared" si="0"/>
        <v>p.value</v>
      </c>
      <c r="I16" s="73" t="str">
        <f t="shared" si="0"/>
        <v>p.adj (BH)</v>
      </c>
      <c r="J16" s="73" t="str">
        <f t="shared" si="0"/>
        <v>signif.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AB16" s="31"/>
    </row>
    <row r="17" spans="1:28" ht="33.6" customHeight="1" thickTop="1" thickBot="1" x14ac:dyDescent="0.35">
      <c r="A17" s="13" t="s">
        <v>28</v>
      </c>
      <c r="B17" s="12">
        <f>N3</f>
        <v>86.567999999999998</v>
      </c>
      <c r="C17" s="12">
        <f t="shared" ref="C17:J17" si="1">O3</f>
        <v>83.8547003440721</v>
      </c>
      <c r="D17" s="12">
        <f t="shared" si="1"/>
        <v>89.281457941497706</v>
      </c>
      <c r="E17" s="13">
        <f t="shared" si="1"/>
        <v>1.202</v>
      </c>
      <c r="F17" s="13">
        <f t="shared" si="1"/>
        <v>72.031000000000006</v>
      </c>
      <c r="G17" s="13">
        <f t="shared" si="1"/>
        <v>9.1199999999999992</v>
      </c>
      <c r="H17" s="74">
        <f t="shared" si="1"/>
        <v>7.0000000000000005E-14</v>
      </c>
      <c r="I17" s="74">
        <f t="shared" si="1"/>
        <v>1.9E-13</v>
      </c>
      <c r="J17" s="70" t="str">
        <f t="shared" si="1"/>
        <v>p&lt;0.0001</v>
      </c>
      <c r="L17" s="76"/>
      <c r="M17" s="76"/>
      <c r="N17" s="31"/>
      <c r="O17" s="31"/>
      <c r="P17" s="31"/>
      <c r="Q17" s="31"/>
      <c r="R17" s="31"/>
      <c r="S17" s="31"/>
      <c r="T17" s="31"/>
      <c r="U17" s="31"/>
      <c r="V17" s="31"/>
      <c r="W17" s="31"/>
      <c r="AB17" s="31"/>
    </row>
    <row r="18" spans="1:28" ht="33.6" customHeight="1" thickBot="1" x14ac:dyDescent="0.35">
      <c r="A18" s="15" t="s">
        <v>29</v>
      </c>
      <c r="B18" s="15">
        <f>N9</f>
        <v>92.334000000000003</v>
      </c>
      <c r="C18" s="15">
        <f t="shared" ref="C18:J18" si="2">O9</f>
        <v>89.330848228222195</v>
      </c>
      <c r="D18" s="15">
        <f t="shared" si="2"/>
        <v>95.336283535534093</v>
      </c>
      <c r="E18" s="11">
        <f t="shared" si="2"/>
        <v>1.3320000000000001</v>
      </c>
      <c r="F18" s="11">
        <f t="shared" si="2"/>
        <v>69.344999999999999</v>
      </c>
      <c r="G18" s="11">
        <f t="shared" si="2"/>
        <v>9.19</v>
      </c>
      <c r="H18" s="74">
        <f t="shared" si="2"/>
        <v>8.2000000000000004E-14</v>
      </c>
      <c r="I18" s="74">
        <f t="shared" si="2"/>
        <v>2.0000000000000001E-13</v>
      </c>
      <c r="J18" s="70" t="str">
        <f t="shared" si="2"/>
        <v>p&lt;0.0001</v>
      </c>
      <c r="L18" s="76"/>
      <c r="M18" s="76"/>
      <c r="N18" s="31"/>
      <c r="O18" s="31"/>
      <c r="P18" s="31"/>
      <c r="Q18" s="31"/>
      <c r="R18" s="31"/>
      <c r="S18" s="31"/>
      <c r="T18" s="31"/>
      <c r="U18" s="31"/>
      <c r="V18" s="31"/>
      <c r="W18" s="31"/>
      <c r="AB18" s="31"/>
    </row>
    <row r="19" spans="1:28" ht="33.6" customHeight="1" thickBot="1" x14ac:dyDescent="0.35">
      <c r="A19" s="18" t="s">
        <v>30</v>
      </c>
      <c r="B19" s="18">
        <f>B3</f>
        <v>95.850999999999999</v>
      </c>
      <c r="C19" s="18">
        <f t="shared" ref="C19:J19" si="3">C3</f>
        <v>82.054902371954896</v>
      </c>
      <c r="D19" s="18">
        <f t="shared" si="3"/>
        <v>109.647667414094</v>
      </c>
      <c r="E19" s="12">
        <f t="shared" si="3"/>
        <v>6.2140000000000004</v>
      </c>
      <c r="F19" s="13">
        <f t="shared" si="3"/>
        <v>15.423999999999999</v>
      </c>
      <c r="G19" s="13">
        <f t="shared" si="3"/>
        <v>10.28</v>
      </c>
      <c r="H19" s="74">
        <f t="shared" si="3"/>
        <v>1.9000000000000001E-8</v>
      </c>
      <c r="I19" s="74">
        <f t="shared" si="3"/>
        <v>2.9000000000000002E-8</v>
      </c>
      <c r="J19" s="70" t="str">
        <f t="shared" si="3"/>
        <v>p&lt;0.0001</v>
      </c>
      <c r="L19" s="76"/>
      <c r="M19" s="76"/>
      <c r="N19" s="31"/>
      <c r="O19" s="31"/>
      <c r="P19" s="31"/>
      <c r="Q19" s="31"/>
      <c r="R19" s="31"/>
      <c r="S19" s="31"/>
      <c r="T19" s="31"/>
      <c r="U19" s="31"/>
      <c r="V19" s="31"/>
      <c r="W19" s="31"/>
      <c r="AB19" s="31"/>
    </row>
    <row r="20" spans="1:28" ht="33.6" customHeight="1" x14ac:dyDescent="0.3">
      <c r="A20" s="20" t="s">
        <v>31</v>
      </c>
      <c r="B20" s="20">
        <f>B9</f>
        <v>319.858</v>
      </c>
      <c r="C20" s="20">
        <f t="shared" ref="C20:J20" si="4">C9</f>
        <v>236.098128934925</v>
      </c>
      <c r="D20" s="20">
        <f t="shared" si="4"/>
        <v>403.61734461593102</v>
      </c>
      <c r="E20" s="16">
        <f t="shared" si="4"/>
        <v>25.876000000000001</v>
      </c>
      <c r="F20" s="17">
        <f t="shared" si="4"/>
        <v>12.361000000000001</v>
      </c>
      <c r="G20" s="17">
        <f t="shared" si="4"/>
        <v>2.91</v>
      </c>
      <c r="H20" s="75">
        <f t="shared" si="4"/>
        <v>1E-3</v>
      </c>
      <c r="I20" s="69">
        <f t="shared" si="4"/>
        <v>1E-3</v>
      </c>
      <c r="J20" s="71" t="str">
        <f t="shared" si="4"/>
        <v>p&lt;0.01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AB20" s="31"/>
    </row>
    <row r="21" spans="1:28" x14ac:dyDescent="0.3"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AB21" s="31"/>
    </row>
    <row r="22" spans="1:28" ht="33.6" customHeight="1" thickBot="1" x14ac:dyDescent="0.35">
      <c r="A22" s="72" t="str">
        <f>A4</f>
        <v>MWH</v>
      </c>
      <c r="B22" s="73" t="str">
        <f>B$2</f>
        <v>estimate</v>
      </c>
      <c r="C22" s="73" t="str">
        <f t="shared" ref="C22:J22" si="5">C$2</f>
        <v>2.5% CI</v>
      </c>
      <c r="D22" s="73" t="str">
        <f t="shared" si="5"/>
        <v>97.5% CI</v>
      </c>
      <c r="E22" s="73" t="str">
        <f t="shared" si="5"/>
        <v>std.error</v>
      </c>
      <c r="F22" s="73" t="str">
        <f t="shared" si="5"/>
        <v>z.value</v>
      </c>
      <c r="G22" s="73" t="str">
        <f t="shared" si="5"/>
        <v>df</v>
      </c>
      <c r="H22" s="73" t="str">
        <f t="shared" si="5"/>
        <v>p.value</v>
      </c>
      <c r="I22" s="73" t="str">
        <f t="shared" si="5"/>
        <v>p.adj (BH)</v>
      </c>
      <c r="J22" s="73" t="str">
        <f t="shared" si="5"/>
        <v>signif.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AB22" s="31"/>
    </row>
    <row r="23" spans="1:28" ht="33.6" customHeight="1" thickTop="1" thickBot="1" x14ac:dyDescent="0.35">
      <c r="A23" s="13" t="s">
        <v>28</v>
      </c>
      <c r="B23" s="12">
        <f>N4</f>
        <v>86.692999999999998</v>
      </c>
      <c r="C23" s="12">
        <f t="shared" ref="C23:J23" si="6">O4</f>
        <v>83.979727529738298</v>
      </c>
      <c r="D23" s="12">
        <f t="shared" si="6"/>
        <v>89.406532158332595</v>
      </c>
      <c r="E23" s="13">
        <f t="shared" si="6"/>
        <v>1.202</v>
      </c>
      <c r="F23" s="13">
        <f t="shared" si="6"/>
        <v>72.132999999999996</v>
      </c>
      <c r="G23" s="13">
        <f t="shared" si="6"/>
        <v>9.1199999999999992</v>
      </c>
      <c r="H23" s="74">
        <f t="shared" si="6"/>
        <v>6.8999999999999996E-14</v>
      </c>
      <c r="I23" s="74">
        <f t="shared" si="6"/>
        <v>1.9E-13</v>
      </c>
      <c r="J23" s="70" t="str">
        <f t="shared" si="6"/>
        <v>p&lt;0.0001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AB23" s="31"/>
    </row>
    <row r="24" spans="1:28" ht="33.6" customHeight="1" thickBot="1" x14ac:dyDescent="0.35">
      <c r="A24" s="15" t="s">
        <v>29</v>
      </c>
      <c r="B24" s="15">
        <f>N10</f>
        <v>92.741</v>
      </c>
      <c r="C24" s="15">
        <f t="shared" ref="C24:J24" si="7">O10</f>
        <v>89.7379921037179</v>
      </c>
      <c r="D24" s="15">
        <f t="shared" si="7"/>
        <v>95.743513488377303</v>
      </c>
      <c r="E24" s="11">
        <f t="shared" si="7"/>
        <v>1.3320000000000001</v>
      </c>
      <c r="F24" s="11">
        <f t="shared" si="7"/>
        <v>69.647999999999996</v>
      </c>
      <c r="G24" s="11">
        <f t="shared" si="7"/>
        <v>9.19</v>
      </c>
      <c r="H24" s="74">
        <f t="shared" si="7"/>
        <v>7.9000000000000004E-14</v>
      </c>
      <c r="I24" s="74">
        <f t="shared" si="7"/>
        <v>2.0000000000000001E-13</v>
      </c>
      <c r="J24" s="70" t="str">
        <f t="shared" si="7"/>
        <v>p&lt;0.0001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AB24" s="31"/>
    </row>
    <row r="25" spans="1:28" ht="33.6" customHeight="1" thickBot="1" x14ac:dyDescent="0.35">
      <c r="A25" s="18" t="s">
        <v>30</v>
      </c>
      <c r="B25" s="18">
        <f>B4</f>
        <v>96.259</v>
      </c>
      <c r="C25" s="18">
        <f t="shared" ref="C25:J25" si="8">C4</f>
        <v>82.462620532064506</v>
      </c>
      <c r="D25" s="18">
        <f t="shared" si="8"/>
        <v>110.055782611854</v>
      </c>
      <c r="E25" s="12">
        <f t="shared" si="8"/>
        <v>6.2149999999999999</v>
      </c>
      <c r="F25" s="13">
        <f t="shared" si="8"/>
        <v>15.489000000000001</v>
      </c>
      <c r="G25" s="13">
        <f t="shared" si="8"/>
        <v>10.28</v>
      </c>
      <c r="H25" s="74">
        <f t="shared" si="8"/>
        <v>1.9000000000000001E-8</v>
      </c>
      <c r="I25" s="74">
        <f t="shared" si="8"/>
        <v>2.9000000000000002E-8</v>
      </c>
      <c r="J25" s="70" t="str">
        <f t="shared" si="8"/>
        <v>p&lt;0.0001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AB25" s="31"/>
    </row>
    <row r="26" spans="1:28" ht="33.6" customHeight="1" x14ac:dyDescent="0.3">
      <c r="A26" s="20" t="s">
        <v>31</v>
      </c>
      <c r="B26" s="20">
        <f>B10</f>
        <v>319.47899999999998</v>
      </c>
      <c r="C26" s="20">
        <f t="shared" ref="C26:J26" si="9">C10</f>
        <v>235.72071726040099</v>
      </c>
      <c r="D26" s="20">
        <f t="shared" si="9"/>
        <v>403.236677792043</v>
      </c>
      <c r="E26" s="16">
        <f t="shared" si="9"/>
        <v>25.876000000000001</v>
      </c>
      <c r="F26" s="17">
        <f t="shared" si="9"/>
        <v>12.346</v>
      </c>
      <c r="G26" s="17">
        <f t="shared" si="9"/>
        <v>2.91</v>
      </c>
      <c r="H26" s="69">
        <f t="shared" si="9"/>
        <v>1E-3</v>
      </c>
      <c r="I26" s="69">
        <f t="shared" si="9"/>
        <v>1E-3</v>
      </c>
      <c r="J26" s="71" t="str">
        <f t="shared" si="9"/>
        <v>p&lt;0.01</v>
      </c>
      <c r="N26" s="33"/>
      <c r="P26" s="61"/>
      <c r="V26" s="31"/>
      <c r="W26" s="31"/>
    </row>
    <row r="27" spans="1:28" x14ac:dyDescent="0.3">
      <c r="N27" s="33"/>
      <c r="P27" s="61"/>
      <c r="V27" s="31"/>
      <c r="W27" s="31"/>
    </row>
    <row r="28" spans="1:28" ht="33.6" customHeight="1" thickBot="1" x14ac:dyDescent="0.35">
      <c r="A28" s="72" t="str">
        <f>A5</f>
        <v>MYN</v>
      </c>
      <c r="B28" s="73" t="str">
        <f>B$2</f>
        <v>estimate</v>
      </c>
      <c r="C28" s="73" t="str">
        <f t="shared" ref="C28:J28" si="10">C$2</f>
        <v>2.5% CI</v>
      </c>
      <c r="D28" s="73" t="str">
        <f t="shared" si="10"/>
        <v>97.5% CI</v>
      </c>
      <c r="E28" s="73" t="str">
        <f t="shared" si="10"/>
        <v>std.error</v>
      </c>
      <c r="F28" s="73" t="str">
        <f t="shared" si="10"/>
        <v>z.value</v>
      </c>
      <c r="G28" s="73" t="str">
        <f t="shared" si="10"/>
        <v>df</v>
      </c>
      <c r="H28" s="73" t="str">
        <f t="shared" si="10"/>
        <v>p.value</v>
      </c>
      <c r="I28" s="73" t="str">
        <f t="shared" si="10"/>
        <v>p.adj (BH)</v>
      </c>
      <c r="J28" s="73" t="str">
        <f t="shared" si="10"/>
        <v>signif.</v>
      </c>
    </row>
    <row r="29" spans="1:28" ht="33.6" customHeight="1" thickTop="1" thickBot="1" x14ac:dyDescent="0.35">
      <c r="A29" s="13" t="s">
        <v>28</v>
      </c>
      <c r="B29" s="12">
        <f>N5</f>
        <v>88.186999999999998</v>
      </c>
      <c r="C29" s="12">
        <f t="shared" ref="C29:J29" si="11">O5</f>
        <v>85.473281891240802</v>
      </c>
      <c r="D29" s="12">
        <f t="shared" si="11"/>
        <v>90.900373904870193</v>
      </c>
      <c r="E29" s="13">
        <f t="shared" si="11"/>
        <v>1.202</v>
      </c>
      <c r="F29" s="13">
        <f t="shared" si="11"/>
        <v>73.366</v>
      </c>
      <c r="G29" s="13">
        <f t="shared" si="11"/>
        <v>9.1199999999999992</v>
      </c>
      <c r="H29" s="74">
        <f t="shared" si="11"/>
        <v>5.9000000000000001E-14</v>
      </c>
      <c r="I29" s="74">
        <f t="shared" si="11"/>
        <v>1.9E-13</v>
      </c>
      <c r="J29" s="70" t="str">
        <f t="shared" si="11"/>
        <v>p&lt;0.0001</v>
      </c>
    </row>
    <row r="30" spans="1:28" ht="33.6" customHeight="1" thickBot="1" x14ac:dyDescent="0.35">
      <c r="A30" s="15" t="s">
        <v>29</v>
      </c>
      <c r="B30" s="15">
        <f>N11</f>
        <v>94.049000000000007</v>
      </c>
      <c r="C30" s="15">
        <f t="shared" ref="C30:J30" si="12">O11</f>
        <v>91.046102361011506</v>
      </c>
      <c r="D30" s="15">
        <f t="shared" si="12"/>
        <v>97.052128910407305</v>
      </c>
      <c r="E30" s="11">
        <f t="shared" si="12"/>
        <v>1.3320000000000001</v>
      </c>
      <c r="F30" s="11">
        <f t="shared" si="12"/>
        <v>70.616</v>
      </c>
      <c r="G30" s="11">
        <f t="shared" si="12"/>
        <v>9.1999999999999993</v>
      </c>
      <c r="H30" s="74">
        <f t="shared" si="12"/>
        <v>6.8000000000000001E-14</v>
      </c>
      <c r="I30" s="74">
        <f t="shared" si="12"/>
        <v>1.9E-13</v>
      </c>
      <c r="J30" s="70" t="str">
        <f t="shared" si="12"/>
        <v>p&lt;0.0001</v>
      </c>
    </row>
    <row r="31" spans="1:28" ht="33.6" customHeight="1" thickBot="1" x14ac:dyDescent="0.35">
      <c r="A31" s="18" t="s">
        <v>30</v>
      </c>
      <c r="B31" s="18">
        <f>B5</f>
        <v>93.647000000000006</v>
      </c>
      <c r="C31" s="18">
        <f t="shared" ref="C31:J31" si="13">C5</f>
        <v>79.845317397430705</v>
      </c>
      <c r="D31" s="18">
        <f t="shared" si="13"/>
        <v>107.448597791791</v>
      </c>
      <c r="E31" s="12">
        <f t="shared" si="13"/>
        <v>6.2190000000000003</v>
      </c>
      <c r="F31" s="13">
        <f t="shared" si="13"/>
        <v>15.057</v>
      </c>
      <c r="G31" s="13">
        <f t="shared" si="13"/>
        <v>10.31</v>
      </c>
      <c r="H31" s="74">
        <f t="shared" si="13"/>
        <v>2.4E-8</v>
      </c>
      <c r="I31" s="74">
        <f t="shared" si="13"/>
        <v>3.5000000000000002E-8</v>
      </c>
      <c r="J31" s="70" t="str">
        <f t="shared" si="13"/>
        <v>p&lt;0.0001</v>
      </c>
    </row>
    <row r="32" spans="1:28" ht="33.6" customHeight="1" x14ac:dyDescent="0.3">
      <c r="A32" s="20" t="s">
        <v>31</v>
      </c>
      <c r="B32" s="20">
        <f>B6</f>
        <v>75.209000000000003</v>
      </c>
      <c r="C32" s="20">
        <f t="shared" ref="C32:J32" si="14">C6</f>
        <v>61.349418867163898</v>
      </c>
      <c r="D32" s="20">
        <f t="shared" si="14"/>
        <v>89.068731709126297</v>
      </c>
      <c r="E32" s="16">
        <f t="shared" si="14"/>
        <v>6.2729999999999997</v>
      </c>
      <c r="F32" s="17">
        <f t="shared" si="14"/>
        <v>11.99</v>
      </c>
      <c r="G32" s="17">
        <f t="shared" si="14"/>
        <v>10.66</v>
      </c>
      <c r="H32" s="77">
        <f t="shared" si="14"/>
        <v>1.6E-7</v>
      </c>
      <c r="I32" s="77">
        <f t="shared" si="14"/>
        <v>2.2000000000000001E-7</v>
      </c>
      <c r="J32" s="71" t="str">
        <f t="shared" si="14"/>
        <v>p&lt;0.0001</v>
      </c>
    </row>
    <row r="34" spans="1:10" ht="33.6" customHeight="1" thickBot="1" x14ac:dyDescent="0.35">
      <c r="A34" s="72" t="str">
        <f>A11</f>
        <v>MYN</v>
      </c>
      <c r="B34" s="73" t="str">
        <f>B$2</f>
        <v>estimate</v>
      </c>
      <c r="C34" s="73" t="str">
        <f t="shared" ref="C34:J34" si="15">C$2</f>
        <v>2.5% CI</v>
      </c>
      <c r="D34" s="73" t="str">
        <f t="shared" si="15"/>
        <v>97.5% CI</v>
      </c>
      <c r="E34" s="73" t="str">
        <f t="shared" si="15"/>
        <v>std.error</v>
      </c>
      <c r="F34" s="73" t="str">
        <f t="shared" si="15"/>
        <v>z.value</v>
      </c>
      <c r="G34" s="73" t="str">
        <f t="shared" si="15"/>
        <v>df</v>
      </c>
      <c r="H34" s="73" t="str">
        <f t="shared" si="15"/>
        <v>p.value</v>
      </c>
      <c r="I34" s="73" t="str">
        <f t="shared" si="15"/>
        <v>p.adj (BH)</v>
      </c>
      <c r="J34" s="73" t="str">
        <f t="shared" si="15"/>
        <v>signif.</v>
      </c>
    </row>
    <row r="35" spans="1:10" ht="33.6" customHeight="1" thickTop="1" thickBot="1" x14ac:dyDescent="0.35">
      <c r="A35" s="13" t="s">
        <v>28</v>
      </c>
      <c r="B35" s="12">
        <f>N6</f>
        <v>89.037999999999997</v>
      </c>
      <c r="C35" s="12">
        <f t="shared" ref="C35:J35" si="16">O6</f>
        <v>86.322283596004496</v>
      </c>
      <c r="D35" s="12">
        <f t="shared" si="16"/>
        <v>91.752998627351701</v>
      </c>
      <c r="E35" s="13">
        <f t="shared" si="16"/>
        <v>1.204</v>
      </c>
      <c r="F35" s="13">
        <f t="shared" si="16"/>
        <v>73.950999999999993</v>
      </c>
      <c r="G35" s="13">
        <f t="shared" si="16"/>
        <v>9.18</v>
      </c>
      <c r="H35" s="74">
        <f t="shared" si="16"/>
        <v>4.6E-14</v>
      </c>
      <c r="I35" s="74">
        <f t="shared" si="16"/>
        <v>1.9E-13</v>
      </c>
      <c r="J35" s="70" t="str">
        <f t="shared" si="16"/>
        <v>p&lt;0.0001</v>
      </c>
    </row>
    <row r="36" spans="1:10" ht="33.6" customHeight="1" thickBot="1" x14ac:dyDescent="0.35">
      <c r="A36" s="15" t="s">
        <v>29</v>
      </c>
      <c r="B36" s="15">
        <f>N12</f>
        <v>96.828000000000003</v>
      </c>
      <c r="C36" s="15">
        <f t="shared" ref="C36:J36" si="17">O12</f>
        <v>93.821876744121496</v>
      </c>
      <c r="D36" s="15">
        <f t="shared" si="17"/>
        <v>99.833517473294805</v>
      </c>
      <c r="E36" s="11">
        <f t="shared" si="17"/>
        <v>1.335</v>
      </c>
      <c r="F36" s="11">
        <f t="shared" si="17"/>
        <v>72.536000000000001</v>
      </c>
      <c r="G36" s="11">
        <f t="shared" si="17"/>
        <v>9.2799999999999994</v>
      </c>
      <c r="H36" s="74">
        <f t="shared" si="17"/>
        <v>4.1999999999999998E-14</v>
      </c>
      <c r="I36" s="74">
        <f t="shared" si="17"/>
        <v>1.7999999999999999E-13</v>
      </c>
      <c r="J36" s="70" t="str">
        <f t="shared" si="17"/>
        <v>p&lt;0.0001</v>
      </c>
    </row>
    <row r="37" spans="1:10" ht="33.6" customHeight="1" thickBot="1" x14ac:dyDescent="0.35">
      <c r="A37" s="18" t="s">
        <v>30</v>
      </c>
      <c r="B37" s="18">
        <f>B6</f>
        <v>75.209000000000003</v>
      </c>
      <c r="C37" s="18">
        <f t="shared" ref="C37:J37" si="18">C6</f>
        <v>61.349418867163898</v>
      </c>
      <c r="D37" s="18">
        <f t="shared" si="18"/>
        <v>89.068731709126297</v>
      </c>
      <c r="E37" s="12">
        <f t="shared" si="18"/>
        <v>6.2729999999999997</v>
      </c>
      <c r="F37" s="13">
        <f t="shared" si="18"/>
        <v>11.99</v>
      </c>
      <c r="G37" s="13">
        <f t="shared" si="18"/>
        <v>10.66</v>
      </c>
      <c r="H37" s="74">
        <f t="shared" si="18"/>
        <v>1.6E-7</v>
      </c>
      <c r="I37" s="74">
        <f t="shared" si="18"/>
        <v>2.2000000000000001E-7</v>
      </c>
      <c r="J37" s="70" t="str">
        <f t="shared" si="18"/>
        <v>p&lt;0.0001</v>
      </c>
    </row>
    <row r="38" spans="1:10" ht="33.6" customHeight="1" x14ac:dyDescent="0.3">
      <c r="A38" s="20" t="s">
        <v>31</v>
      </c>
      <c r="B38" s="20">
        <f>B12</f>
        <v>303.10500000000002</v>
      </c>
      <c r="C38" s="20">
        <f t="shared" ref="C38:J38" si="19">C12</f>
        <v>219.481033687512</v>
      </c>
      <c r="D38" s="20">
        <f t="shared" si="19"/>
        <v>386.72836242230102</v>
      </c>
      <c r="E38" s="16">
        <f t="shared" si="19"/>
        <v>25.907</v>
      </c>
      <c r="F38" s="17">
        <f t="shared" si="19"/>
        <v>11.7</v>
      </c>
      <c r="G38" s="17">
        <f t="shared" si="19"/>
        <v>2.93</v>
      </c>
      <c r="H38" s="69">
        <f t="shared" si="19"/>
        <v>2E-3</v>
      </c>
      <c r="I38" s="69">
        <f t="shared" si="19"/>
        <v>2E-3</v>
      </c>
      <c r="J38" s="71" t="str">
        <f t="shared" si="19"/>
        <v>p&lt;0.01</v>
      </c>
    </row>
    <row r="39" spans="1:10" x14ac:dyDescent="0.3">
      <c r="D39" s="41"/>
    </row>
    <row r="40" spans="1:10" x14ac:dyDescent="0.3">
      <c r="D40" s="41"/>
    </row>
    <row r="41" spans="1:10" x14ac:dyDescent="0.3">
      <c r="D41" s="41"/>
    </row>
    <row r="42" spans="1:10" x14ac:dyDescent="0.3">
      <c r="D42" s="41"/>
    </row>
    <row r="43" spans="1:10" x14ac:dyDescent="0.3">
      <c r="D43" s="41"/>
    </row>
    <row r="44" spans="1:10" x14ac:dyDescent="0.3">
      <c r="D44" s="33"/>
      <c r="E44" s="33"/>
    </row>
    <row r="45" spans="1:10" x14ac:dyDescent="0.3">
      <c r="D45" s="33"/>
      <c r="E45" s="33"/>
    </row>
  </sheetData>
  <phoneticPr fontId="14" type="noConversion"/>
  <conditionalFormatting sqref="W9:W12 W3:W6">
    <cfRule type="cellIs" dxfId="54" priority="56" operator="lessThan">
      <formula>0.05</formula>
    </cfRule>
  </conditionalFormatting>
  <conditionalFormatting sqref="H17:I20">
    <cfRule type="cellIs" dxfId="53" priority="33" stopIfTrue="1" operator="lessThan">
      <formula>0.0001</formula>
    </cfRule>
    <cfRule type="cellIs" dxfId="52" priority="34" stopIfTrue="1" operator="lessThan">
      <formula>0.001</formula>
    </cfRule>
    <cfRule type="cellIs" dxfId="51" priority="35" stopIfTrue="1" operator="lessThan">
      <formula>0.05</formula>
    </cfRule>
    <cfRule type="cellIs" dxfId="50" priority="36" stopIfTrue="1" operator="lessThan">
      <formula>0.1</formula>
    </cfRule>
  </conditionalFormatting>
  <conditionalFormatting sqref="J17:J20">
    <cfRule type="containsText" dxfId="49" priority="28" stopIfTrue="1" operator="containsText" text="p&lt;0.0001">
      <formula>NOT(ISERROR(SEARCH("p&lt;0.0001",J17)))</formula>
    </cfRule>
    <cfRule type="containsText" dxfId="48" priority="29" stopIfTrue="1" operator="containsText" text="p&lt;0.001">
      <formula>NOT(ISERROR(SEARCH("p&lt;0.001",J17)))</formula>
    </cfRule>
    <cfRule type="containsText" dxfId="47" priority="30" stopIfTrue="1" operator="containsText" text="p&lt;0.01">
      <formula>NOT(ISERROR(SEARCH("p&lt;0.01",J17)))</formula>
    </cfRule>
    <cfRule type="containsText" dxfId="46" priority="31" stopIfTrue="1" operator="containsText" text="p&lt;0.05">
      <formula>NOT(ISERROR(SEARCH("p&lt;0.05",J17)))</formula>
    </cfRule>
    <cfRule type="containsText" dxfId="45" priority="32" stopIfTrue="1" operator="containsText" text="p&lt;0.1">
      <formula>NOT(ISERROR(SEARCH("p&lt;0.1",J17)))</formula>
    </cfRule>
  </conditionalFormatting>
  <conditionalFormatting sqref="H23:I26">
    <cfRule type="cellIs" dxfId="44" priority="24" stopIfTrue="1" operator="lessThan">
      <formula>0.0001</formula>
    </cfRule>
    <cfRule type="cellIs" dxfId="43" priority="25" stopIfTrue="1" operator="lessThan">
      <formula>0.001</formula>
    </cfRule>
    <cfRule type="cellIs" dxfId="42" priority="26" stopIfTrue="1" operator="lessThan">
      <formula>0.05</formula>
    </cfRule>
    <cfRule type="cellIs" dxfId="41" priority="27" stopIfTrue="1" operator="lessThan">
      <formula>0.1</formula>
    </cfRule>
  </conditionalFormatting>
  <conditionalFormatting sqref="J23:J26">
    <cfRule type="containsText" dxfId="40" priority="19" stopIfTrue="1" operator="containsText" text="p&lt;0.0001">
      <formula>NOT(ISERROR(SEARCH("p&lt;0.0001",J23)))</formula>
    </cfRule>
    <cfRule type="containsText" dxfId="39" priority="20" stopIfTrue="1" operator="containsText" text="p&lt;0.001">
      <formula>NOT(ISERROR(SEARCH("p&lt;0.001",J23)))</formula>
    </cfRule>
    <cfRule type="containsText" dxfId="38" priority="21" stopIfTrue="1" operator="containsText" text="p&lt;0.01">
      <formula>NOT(ISERROR(SEARCH("p&lt;0.01",J23)))</formula>
    </cfRule>
    <cfRule type="containsText" dxfId="37" priority="22" stopIfTrue="1" operator="containsText" text="p&lt;0.05">
      <formula>NOT(ISERROR(SEARCH("p&lt;0.05",J23)))</formula>
    </cfRule>
    <cfRule type="containsText" dxfId="36" priority="23" stopIfTrue="1" operator="containsText" text="p&lt;0.1">
      <formula>NOT(ISERROR(SEARCH("p&lt;0.1",J23)))</formula>
    </cfRule>
  </conditionalFormatting>
  <conditionalFormatting sqref="H29:I32">
    <cfRule type="cellIs" dxfId="35" priority="15" stopIfTrue="1" operator="lessThan">
      <formula>0.0001</formula>
    </cfRule>
    <cfRule type="cellIs" dxfId="34" priority="16" stopIfTrue="1" operator="lessThan">
      <formula>0.001</formula>
    </cfRule>
    <cfRule type="cellIs" dxfId="33" priority="17" stopIfTrue="1" operator="lessThan">
      <formula>0.05</formula>
    </cfRule>
    <cfRule type="cellIs" dxfId="32" priority="18" stopIfTrue="1" operator="lessThan">
      <formula>0.1</formula>
    </cfRule>
  </conditionalFormatting>
  <conditionalFormatting sqref="J29:J32">
    <cfRule type="containsText" dxfId="31" priority="10" stopIfTrue="1" operator="containsText" text="p&lt;0.0001">
      <formula>NOT(ISERROR(SEARCH("p&lt;0.0001",J29)))</formula>
    </cfRule>
    <cfRule type="containsText" dxfId="30" priority="11" stopIfTrue="1" operator="containsText" text="p&lt;0.001">
      <formula>NOT(ISERROR(SEARCH("p&lt;0.001",J29)))</formula>
    </cfRule>
    <cfRule type="containsText" dxfId="29" priority="12" stopIfTrue="1" operator="containsText" text="p&lt;0.01">
      <formula>NOT(ISERROR(SEARCH("p&lt;0.01",J29)))</formula>
    </cfRule>
    <cfRule type="containsText" dxfId="28" priority="13" stopIfTrue="1" operator="containsText" text="p&lt;0.05">
      <formula>NOT(ISERROR(SEARCH("p&lt;0.05",J29)))</formula>
    </cfRule>
    <cfRule type="containsText" dxfId="27" priority="14" stopIfTrue="1" operator="containsText" text="p&lt;0.1">
      <formula>NOT(ISERROR(SEARCH("p&lt;0.1",J29)))</formula>
    </cfRule>
  </conditionalFormatting>
  <conditionalFormatting sqref="H35:I38">
    <cfRule type="cellIs" dxfId="26" priority="6" stopIfTrue="1" operator="lessThan">
      <formula>0.0001</formula>
    </cfRule>
    <cfRule type="cellIs" dxfId="25" priority="7" stopIfTrue="1" operator="lessThan">
      <formula>0.001</formula>
    </cfRule>
    <cfRule type="cellIs" dxfId="24" priority="8" stopIfTrue="1" operator="lessThan">
      <formula>0.05</formula>
    </cfRule>
    <cfRule type="cellIs" dxfId="23" priority="9" stopIfTrue="1" operator="lessThan">
      <formula>0.1</formula>
    </cfRule>
  </conditionalFormatting>
  <conditionalFormatting sqref="J35:J38">
    <cfRule type="containsText" dxfId="22" priority="1" stopIfTrue="1" operator="containsText" text="p&lt;0.0001">
      <formula>NOT(ISERROR(SEARCH("p&lt;0.0001",J35)))</formula>
    </cfRule>
    <cfRule type="containsText" dxfId="21" priority="2" stopIfTrue="1" operator="containsText" text="p&lt;0.001">
      <formula>NOT(ISERROR(SEARCH("p&lt;0.001",J35)))</formula>
    </cfRule>
    <cfRule type="containsText" dxfId="20" priority="3" stopIfTrue="1" operator="containsText" text="p&lt;0.01">
      <formula>NOT(ISERROR(SEARCH("p&lt;0.01",J35)))</formula>
    </cfRule>
    <cfRule type="containsText" dxfId="19" priority="4" stopIfTrue="1" operator="containsText" text="p&lt;0.05">
      <formula>NOT(ISERROR(SEARCH("p&lt;0.05",J35)))</formula>
    </cfRule>
    <cfRule type="containsText" dxfId="18" priority="5" stopIfTrue="1" operator="containsText" text="p&lt;0.1">
      <formula>NOT(ISERROR(SEARCH("p&lt;0.1",J35)))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opLeftCell="G1" zoomScaleNormal="100" workbookViewId="0">
      <selection activeCell="R23" sqref="R23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6"/>
      <c r="Z10" s="6"/>
      <c r="AA10" s="6"/>
      <c r="AB10" s="6"/>
    </row>
    <row r="27" spans="5:6" x14ac:dyDescent="0.3">
      <c r="E27" t="s">
        <v>22</v>
      </c>
    </row>
    <row r="29" spans="5:6" x14ac:dyDescent="0.3">
      <c r="F29" t="s">
        <v>22</v>
      </c>
    </row>
    <row r="33" spans="6:7" x14ac:dyDescent="0.3">
      <c r="G33" t="s">
        <v>18</v>
      </c>
    </row>
    <row r="34" spans="6:7" x14ac:dyDescent="0.3">
      <c r="F34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B1 Mode</vt:lpstr>
      <vt:lpstr>B0 Graph Data</vt:lpstr>
      <vt:lpstr>Graphs</vt:lpstr>
      <vt:lpstr>Legends</vt:lpstr>
      <vt:lpstr>'B1 Mode'!Print_Area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2022-07-30T20:48:27Z</dcterms:modified>
</cp:coreProperties>
</file>