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4E85B7DB-8458-4566-9AB3-3696B03D96C5}" xr6:coauthVersionLast="47" xr6:coauthVersionMax="47" xr10:uidLastSave="{00000000-0000-0000-0000-000000000000}"/>
  <bookViews>
    <workbookView xWindow="-108" yWindow="-108" windowWidth="23256" windowHeight="13176" activeTab="1" xr2:uid="{5F934F14-35FB-48F8-B9CC-AA2F647F3C27}"/>
  </bookViews>
  <sheets>
    <sheet name="B1 Mode" sheetId="2" r:id="rId1"/>
    <sheet name="Graphs" sheetId="7" r:id="rId2"/>
    <sheet name="Graph Data" sheetId="1" r:id="rId3"/>
    <sheet name="Legends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Print_Area" localSheetId="0">'B1 Mode'!$A$1:$BE$11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P3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I10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M10" i="1"/>
  <c r="I3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C6" i="1"/>
  <c r="C5" i="1"/>
  <c r="C4" i="1"/>
  <c r="C3" i="1"/>
  <c r="F5" i="1"/>
  <c r="F4" i="1"/>
  <c r="F3" i="1"/>
  <c r="E13" i="1"/>
  <c r="D13" i="1"/>
  <c r="C13" i="1"/>
  <c r="B13" i="1"/>
  <c r="F13" i="1" s="1"/>
  <c r="E12" i="1"/>
  <c r="D12" i="1"/>
  <c r="C12" i="1"/>
  <c r="B12" i="1"/>
  <c r="F12" i="1" s="1"/>
  <c r="E11" i="1"/>
  <c r="D11" i="1"/>
  <c r="C11" i="1"/>
  <c r="B11" i="1"/>
  <c r="F11" i="1" s="1"/>
  <c r="E10" i="1"/>
  <c r="D10" i="1"/>
  <c r="C10" i="1"/>
  <c r="B10" i="1"/>
  <c r="F10" i="1" s="1"/>
  <c r="E6" i="1"/>
  <c r="D6" i="1"/>
  <c r="B6" i="1"/>
  <c r="F6" i="1" s="1"/>
  <c r="E5" i="1"/>
  <c r="D5" i="1"/>
  <c r="B5" i="1"/>
  <c r="E4" i="1"/>
  <c r="D4" i="1"/>
  <c r="B4" i="1"/>
  <c r="E3" i="1"/>
  <c r="D3" i="1"/>
  <c r="B3" i="1"/>
  <c r="M13" i="1" l="1"/>
  <c r="M11" i="1"/>
  <c r="M12" i="1"/>
  <c r="BE6" i="2"/>
  <c r="BE4" i="2"/>
  <c r="BE3" i="2"/>
  <c r="BD6" i="2"/>
  <c r="BD4" i="2"/>
  <c r="BD3" i="2"/>
  <c r="H6" i="1" l="1"/>
  <c r="H5" i="1"/>
  <c r="H4" i="1"/>
  <c r="H3" i="1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8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E11" i="2"/>
  <c r="BD11" i="2"/>
  <c r="BE9" i="2"/>
  <c r="BD9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E8" i="2"/>
  <c r="BD8" i="2"/>
  <c r="T5" i="1" l="1"/>
  <c r="T12" i="1"/>
  <c r="T10" i="1"/>
  <c r="T13" i="1"/>
  <c r="T3" i="1"/>
  <c r="T11" i="1"/>
  <c r="T6" i="1"/>
  <c r="T4" i="1"/>
  <c r="L10" i="2"/>
  <c r="L7" i="2"/>
  <c r="AL7" i="2"/>
  <c r="AL10" i="2"/>
  <c r="M3" i="1"/>
  <c r="A10" i="1"/>
  <c r="A11" i="1"/>
  <c r="A12" i="1"/>
  <c r="A13" i="1"/>
  <c r="M4" i="1" l="1"/>
  <c r="M5" i="1"/>
  <c r="M6" i="1"/>
  <c r="O6" i="1"/>
  <c r="H13" i="1"/>
  <c r="O5" i="1"/>
  <c r="H12" i="1"/>
  <c r="O4" i="1"/>
  <c r="H11" i="1"/>
  <c r="O3" i="1"/>
  <c r="H10" i="1"/>
  <c r="O13" i="1"/>
  <c r="O12" i="1"/>
  <c r="O11" i="1"/>
  <c r="O10" i="1"/>
  <c r="AC10" i="2"/>
  <c r="J10" i="2"/>
  <c r="I10" i="2"/>
  <c r="H10" i="2"/>
  <c r="G10" i="2"/>
  <c r="F10" i="2"/>
  <c r="E10" i="2"/>
  <c r="D10" i="2"/>
  <c r="C10" i="2"/>
  <c r="J7" i="2"/>
  <c r="I7" i="2"/>
  <c r="H7" i="2"/>
  <c r="G7" i="2"/>
  <c r="F7" i="2"/>
  <c r="E7" i="2"/>
  <c r="D7" i="2"/>
  <c r="C7" i="2"/>
  <c r="AT2" i="2"/>
  <c r="AT10" i="2" s="1"/>
  <c r="AK2" i="2"/>
  <c r="AB2" i="2"/>
  <c r="AB7" i="2" s="1"/>
  <c r="AK7" i="2" s="1"/>
  <c r="S2" i="2"/>
  <c r="S7" i="2" s="1"/>
  <c r="S10" i="2" l="1"/>
  <c r="AB10" i="2"/>
  <c r="AT7" i="2"/>
  <c r="AE10" i="2"/>
  <c r="AF10" i="2"/>
  <c r="AG10" i="2"/>
  <c r="AH10" i="2"/>
  <c r="AI10" i="2"/>
  <c r="AD10" i="2"/>
  <c r="AJ10" i="2"/>
  <c r="AK10" i="2"/>
  <c r="BA2" i="2" l="1"/>
  <c r="AR2" i="2"/>
  <c r="AI2" i="2"/>
  <c r="AA2" i="2"/>
  <c r="Z2" i="2"/>
  <c r="R2" i="2"/>
  <c r="Q2" i="2"/>
  <c r="AR10" i="2" l="1"/>
  <c r="AR7" i="2"/>
  <c r="Q7" i="2"/>
  <c r="Q10" i="2"/>
  <c r="Z10" i="2"/>
  <c r="Z7" i="2"/>
  <c r="AI7" i="2" s="1"/>
  <c r="BA7" i="2"/>
  <c r="BA10" i="2"/>
  <c r="R7" i="2"/>
  <c r="R10" i="2"/>
  <c r="AA10" i="2"/>
  <c r="AA7" i="2"/>
  <c r="AJ7" i="2" s="1"/>
  <c r="AZ2" i="2"/>
  <c r="AQ2" i="2"/>
  <c r="AH2" i="2"/>
  <c r="Y2" i="2"/>
  <c r="P2" i="2"/>
  <c r="AM2" i="2"/>
  <c r="AN2" i="2"/>
  <c r="AO2" i="2"/>
  <c r="AP2" i="2"/>
  <c r="AS2" i="2"/>
  <c r="AY2" i="2"/>
  <c r="AW2" i="2"/>
  <c r="AF2" i="2"/>
  <c r="B10" i="2"/>
  <c r="B7" i="2"/>
  <c r="BB2" i="2"/>
  <c r="AX2" i="2"/>
  <c r="AV2" i="2"/>
  <c r="AU2" i="2"/>
  <c r="AU10" i="2" s="1"/>
  <c r="AL2" i="2"/>
  <c r="AJ2" i="2"/>
  <c r="AE2" i="2"/>
  <c r="AG2" i="2"/>
  <c r="AD2" i="2"/>
  <c r="AC2" i="2"/>
  <c r="W2" i="2"/>
  <c r="V2" i="2"/>
  <c r="X2" i="2"/>
  <c r="U2" i="2"/>
  <c r="T2" i="2"/>
  <c r="T7" i="2" s="1"/>
  <c r="AC7" i="2" s="1"/>
  <c r="N2" i="2"/>
  <c r="M2" i="2"/>
  <c r="O2" i="2"/>
  <c r="L2" i="2"/>
  <c r="K2" i="2"/>
  <c r="K7" i="2" s="1"/>
  <c r="O7" i="2" l="1"/>
  <c r="O10" i="2"/>
  <c r="AV7" i="2"/>
  <c r="AV10" i="2"/>
  <c r="AZ7" i="2"/>
  <c r="AZ10" i="2"/>
  <c r="N7" i="2"/>
  <c r="N10" i="2"/>
  <c r="U10" i="2"/>
  <c r="U7" i="2"/>
  <c r="AD7" i="2" s="1"/>
  <c r="X10" i="2"/>
  <c r="X7" i="2"/>
  <c r="AG7" i="2" s="1"/>
  <c r="Y10" i="2"/>
  <c r="Y7" i="2"/>
  <c r="AH7" i="2" s="1"/>
  <c r="AY7" i="2"/>
  <c r="AY10" i="2"/>
  <c r="AQ7" i="2"/>
  <c r="AQ10" i="2"/>
  <c r="W10" i="2"/>
  <c r="W7" i="2"/>
  <c r="AF7" i="2" s="1"/>
  <c r="AX7" i="2"/>
  <c r="AX10" i="2"/>
  <c r="AP7" i="2"/>
  <c r="AP10" i="2"/>
  <c r="AO7" i="2"/>
  <c r="AO10" i="2"/>
  <c r="AM7" i="2"/>
  <c r="AM10" i="2"/>
  <c r="P7" i="2"/>
  <c r="P10" i="2"/>
  <c r="BB10" i="2"/>
  <c r="BB7" i="2"/>
  <c r="AS7" i="2"/>
  <c r="AS10" i="2"/>
  <c r="M7" i="2"/>
  <c r="M10" i="2"/>
  <c r="V10" i="2"/>
  <c r="V7" i="2"/>
  <c r="AE7" i="2" s="1"/>
  <c r="AW10" i="2"/>
  <c r="AW7" i="2"/>
  <c r="AN10" i="2"/>
  <c r="AN7" i="2"/>
  <c r="T10" i="2"/>
  <c r="AU7" i="2"/>
  <c r="K10" i="2"/>
  <c r="BC2" i="2"/>
  <c r="BC7" i="2" l="1"/>
  <c r="BC10" i="2"/>
</calcChain>
</file>

<file path=xl/sharedStrings.xml><?xml version="1.0" encoding="utf-8"?>
<sst xmlns="http://schemas.openxmlformats.org/spreadsheetml/2006/main" count="83" uniqueCount="46">
  <si>
    <t>Predictors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</si>
  <si>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</si>
  <si>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</si>
  <si>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</si>
  <si>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</si>
  <si>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</si>
  <si>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</si>
  <si>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</si>
  <si>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</si>
  <si>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</si>
  <si>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</si>
  <si>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</si>
  <si>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</si>
  <si>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</si>
  <si>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</si>
  <si>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</si>
  <si>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</si>
  <si>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</si>
  <si>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</si>
  <si>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</si>
  <si>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</si>
  <si>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</si>
  <si>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</si>
  <si>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</si>
  <si>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>MDC vs MWH</t>
  </si>
  <si>
    <t>MDC vs MYN</t>
  </si>
  <si>
    <t>MDC vs MDQ</t>
  </si>
  <si>
    <t>MWH vs MYN</t>
  </si>
  <si>
    <t>MWH vs MDQ</t>
  </si>
  <si>
    <t>MYN vs MDQ</t>
  </si>
  <si>
    <t xml:space="preserve"> </t>
  </si>
  <si>
    <t>slope</t>
  </si>
  <si>
    <t>sig.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</si>
  <si>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</si>
  <si>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m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</si>
  <si>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c 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</si>
  <si>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</si>
  <si>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</si>
  <si>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</si>
  <si>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</si>
  <si>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estimate</t>
  </si>
  <si>
    <t>p.adj. (bf=16)</t>
  </si>
  <si>
    <t xml:space="preserve">     </t>
  </si>
  <si>
    <t>Mode Parameters</t>
  </si>
  <si>
    <t xml:space="preserve">   </t>
  </si>
  <si>
    <t>LH_mean_f0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</si>
</sst>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1"/>
      <name val="Calibri"/>
      <family val="2"/>
      <scheme val="minor"/>
    </font>
    <font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887081514938816E-2"/>
      </left>
      <right/>
      <top style="medium">
        <color theme="2" tint="-9.9948118533890809E-2"/>
      </top>
      <bottom/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948118533890809E-2"/>
      </left>
      <right/>
      <top/>
      <bottom style="thick">
        <color theme="2" tint="-9.9917600024414813E-2"/>
      </bottom>
      <diagonal/>
    </border>
    <border>
      <left/>
      <right style="dashed">
        <color theme="2" tint="-9.9948118533890809E-2"/>
      </right>
      <top/>
      <bottom style="thick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2" fontId="8" fillId="0" borderId="5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2" fontId="8" fillId="0" borderId="13" xfId="0" applyNumberFormat="1" applyFont="1" applyFill="1" applyBorder="1" applyAlignment="1">
      <alignment horizontal="right" vertical="center" wrapText="1"/>
    </xf>
    <xf numFmtId="2" fontId="8" fillId="0" borderId="8" xfId="0" applyNumberFormat="1" applyFont="1" applyFill="1" applyBorder="1" applyAlignment="1">
      <alignment horizontal="right" vertical="center" wrapText="1"/>
    </xf>
    <xf numFmtId="2" fontId="8" fillId="0" borderId="21" xfId="0" applyNumberFormat="1" applyFont="1" applyFill="1" applyBorder="1" applyAlignment="1">
      <alignment horizontal="right" vertical="center" wrapText="1"/>
    </xf>
    <xf numFmtId="164" fontId="11" fillId="0" borderId="0" xfId="0" applyNumberFormat="1" applyFont="1" applyFill="1" applyAlignment="1">
      <alignment horizontal="right"/>
    </xf>
    <xf numFmtId="164" fontId="8" fillId="0" borderId="5" xfId="0" applyNumberFormat="1" applyFont="1" applyFill="1" applyBorder="1" applyAlignment="1">
      <alignment horizontal="right" vertical="center" wrapText="1"/>
    </xf>
    <xf numFmtId="2" fontId="8" fillId="0" borderId="14" xfId="0" applyNumberFormat="1" applyFont="1" applyFill="1" applyBorder="1" applyAlignment="1">
      <alignment horizontal="right" vertical="center" wrapText="1"/>
    </xf>
    <xf numFmtId="2" fontId="8" fillId="0" borderId="22" xfId="0" applyNumberFormat="1" applyFont="1" applyFill="1" applyBorder="1" applyAlignment="1">
      <alignment horizontal="right" vertical="center" wrapText="1"/>
    </xf>
    <xf numFmtId="164" fontId="8" fillId="0" borderId="6" xfId="0" applyNumberFormat="1" applyFont="1" applyFill="1" applyBorder="1" applyAlignment="1">
      <alignment horizontal="right" vertical="center" wrapText="1"/>
    </xf>
    <xf numFmtId="2" fontId="8" fillId="0" borderId="15" xfId="0" applyNumberFormat="1" applyFont="1" applyFill="1" applyBorder="1" applyAlignment="1">
      <alignment horizontal="right" vertical="center" wrapText="1"/>
    </xf>
    <xf numFmtId="2" fontId="8" fillId="0" borderId="6" xfId="0" applyNumberFormat="1" applyFont="1" applyFill="1" applyBorder="1" applyAlignment="1">
      <alignment horizontal="right" vertical="center" wrapText="1"/>
    </xf>
    <xf numFmtId="2" fontId="8" fillId="0" borderId="23" xfId="0" applyNumberFormat="1" applyFont="1" applyFill="1" applyBorder="1" applyAlignment="1">
      <alignment horizontal="right" vertical="center" wrapText="1"/>
    </xf>
    <xf numFmtId="1" fontId="8" fillId="0" borderId="8" xfId="0" applyNumberFormat="1" applyFont="1" applyFill="1" applyBorder="1" applyAlignment="1">
      <alignment horizontal="right" vertical="center" wrapText="1"/>
    </xf>
    <xf numFmtId="164" fontId="8" fillId="0" borderId="13" xfId="0" applyNumberFormat="1" applyFont="1" applyFill="1" applyBorder="1" applyAlignment="1">
      <alignment horizontal="right" vertical="center" wrapText="1"/>
    </xf>
    <xf numFmtId="164" fontId="8" fillId="0" borderId="21" xfId="0" applyNumberFormat="1" applyFont="1" applyFill="1" applyBorder="1" applyAlignment="1">
      <alignment horizontal="right" vertical="center" wrapText="1"/>
    </xf>
    <xf numFmtId="1" fontId="11" fillId="0" borderId="0" xfId="0" applyNumberFormat="1" applyFont="1" applyFill="1" applyAlignment="1">
      <alignment horizontal="right"/>
    </xf>
    <xf numFmtId="1" fontId="8" fillId="0" borderId="6" xfId="0" applyNumberFormat="1" applyFont="1" applyFill="1" applyBorder="1" applyAlignment="1">
      <alignment horizontal="right" vertical="center" wrapText="1"/>
    </xf>
    <xf numFmtId="164" fontId="8" fillId="0" borderId="15" xfId="0" applyNumberFormat="1" applyFont="1" applyFill="1" applyBorder="1" applyAlignment="1">
      <alignment horizontal="right" vertical="center" wrapText="1"/>
    </xf>
    <xf numFmtId="164" fontId="8" fillId="0" borderId="23" xfId="0" applyNumberFormat="1" applyFont="1" applyFill="1" applyBorder="1" applyAlignment="1">
      <alignment horizontal="right" vertical="center" wrapText="1"/>
    </xf>
    <xf numFmtId="2" fontId="8" fillId="0" borderId="24" xfId="0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horizontal="right" vertical="center" wrapText="1"/>
    </xf>
    <xf numFmtId="11" fontId="14" fillId="0" borderId="16" xfId="0" applyNumberFormat="1" applyFont="1" applyFill="1" applyBorder="1" applyAlignment="1">
      <alignment horizontal="right" vertical="center" wrapText="1"/>
    </xf>
    <xf numFmtId="2" fontId="7" fillId="0" borderId="9" xfId="0" applyNumberFormat="1" applyFont="1" applyFill="1" applyBorder="1" applyAlignment="1">
      <alignment horizontal="right" vertical="center" wrapText="1"/>
    </xf>
    <xf numFmtId="2" fontId="7" fillId="0" borderId="12" xfId="0" applyNumberFormat="1" applyFont="1" applyFill="1" applyBorder="1" applyAlignment="1">
      <alignment horizontal="right" vertical="center" wrapText="1"/>
    </xf>
    <xf numFmtId="165" fontId="7" fillId="0" borderId="9" xfId="0" applyNumberFormat="1" applyFont="1" applyFill="1" applyBorder="1" applyAlignment="1">
      <alignment horizontal="right" vertical="center" wrapText="1"/>
    </xf>
    <xf numFmtId="2" fontId="7" fillId="0" borderId="19" xfId="0" applyNumberFormat="1" applyFont="1" applyFill="1" applyBorder="1" applyAlignment="1">
      <alignment horizontal="right" vertical="center" wrapText="1"/>
    </xf>
    <xf numFmtId="0" fontId="7" fillId="0" borderId="9" xfId="0" applyNumberFormat="1" applyFont="1" applyFill="1" applyBorder="1" applyAlignment="1">
      <alignment horizontal="right" vertical="center" wrapText="1"/>
    </xf>
    <xf numFmtId="165" fontId="7" fillId="0" borderId="20" xfId="0" applyNumberFormat="1" applyFont="1" applyFill="1" applyBorder="1" applyAlignment="1">
      <alignment horizontal="right" vertical="center" wrapText="1"/>
    </xf>
    <xf numFmtId="0" fontId="7" fillId="0" borderId="20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166" fontId="8" fillId="0" borderId="7" xfId="0" applyNumberFormat="1" applyFont="1" applyFill="1" applyBorder="1" applyAlignment="1">
      <alignment horizontal="right" vertical="center" wrapText="1"/>
    </xf>
    <xf numFmtId="11" fontId="14" fillId="0" borderId="25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2" fontId="0" fillId="0" borderId="0" xfId="0" applyNumberFormat="1" applyFont="1" applyAlignment="1">
      <alignment horizontal="right" vertical="center"/>
    </xf>
    <xf numFmtId="11" fontId="0" fillId="0" borderId="0" xfId="0" applyNumberFormat="1" applyFont="1" applyAlignment="1">
      <alignment horizontal="right" vertical="center"/>
    </xf>
    <xf numFmtId="0" fontId="0" fillId="0" borderId="4" xfId="0" applyFont="1" applyBorder="1" applyAlignment="1">
      <alignment horizontal="left" vertical="center" wrapText="1"/>
    </xf>
    <xf numFmtId="1" fontId="0" fillId="0" borderId="2" xfId="0" applyNumberFormat="1" applyFont="1" applyFill="1" applyBorder="1" applyAlignment="1">
      <alignment horizontal="left" vertical="center" wrapText="1"/>
    </xf>
    <xf numFmtId="1" fontId="0" fillId="0" borderId="2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0" fillId="0" borderId="4" xfId="0" applyNumberFormat="1" applyFont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" fontId="0" fillId="0" borderId="0" xfId="0" applyNumberFormat="1" applyFont="1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2" fontId="16" fillId="0" borderId="0" xfId="0" applyNumberFormat="1" applyFont="1" applyBorder="1" applyAlignment="1">
      <alignment horizontal="left" vertical="center"/>
    </xf>
    <xf numFmtId="2" fontId="15" fillId="0" borderId="0" xfId="0" applyNumberFormat="1" applyFont="1" applyBorder="1" applyAlignment="1">
      <alignment horizontal="right" vertical="center" wrapText="1"/>
    </xf>
    <xf numFmtId="1" fontId="16" fillId="0" borderId="0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2" fontId="15" fillId="0" borderId="0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2" fontId="7" fillId="0" borderId="0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2" fontId="7" fillId="0" borderId="18" xfId="0" applyNumberFormat="1" applyFont="1" applyFill="1" applyBorder="1" applyAlignment="1">
      <alignment horizontal="center" vertical="center" wrapText="1"/>
    </xf>
    <xf numFmtId="2" fontId="7" fillId="0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8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B5B0F3"/>
      <color rgb="FFFF82E3"/>
      <color rgb="FFF2F2F2"/>
      <color rgb="FFD95F02"/>
      <color rgb="FF1B9E77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(mode-only model)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Data'!$F$3:$F$6</c:f>
                <c:numCache>
                  <c:formatCode>General</c:formatCode>
                  <c:ptCount val="4"/>
                  <c:pt idx="0">
                    <c:v>53.255184512379699</c:v>
                  </c:pt>
                  <c:pt idx="1">
                    <c:v>53.255872573589897</c:v>
                  </c:pt>
                  <c:pt idx="2">
                    <c:v>53.24216770089366</c:v>
                  </c:pt>
                  <c:pt idx="3">
                    <c:v>53.211463705439499</c:v>
                  </c:pt>
                </c:numCache>
              </c:numRef>
            </c:plus>
            <c:minus>
              <c:numRef>
                <c:f>'Graph Data'!$F$3:$F$6</c:f>
                <c:numCache>
                  <c:formatCode>General</c:formatCode>
                  <c:ptCount val="4"/>
                  <c:pt idx="0">
                    <c:v>53.255184512379699</c:v>
                  </c:pt>
                  <c:pt idx="1">
                    <c:v>53.255872573589897</c:v>
                  </c:pt>
                  <c:pt idx="2">
                    <c:v>53.24216770089366</c:v>
                  </c:pt>
                  <c:pt idx="3">
                    <c:v>53.211463705439499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Data'!$B$3:$B$6</c:f>
              <c:numCache>
                <c:formatCode>0</c:formatCode>
                <c:ptCount val="4"/>
                <c:pt idx="0">
                  <c:v>63.7209204961284</c:v>
                </c:pt>
                <c:pt idx="1">
                  <c:v>64.1314162360691</c:v>
                </c:pt>
                <c:pt idx="2">
                  <c:v>61.441927364675998</c:v>
                </c:pt>
                <c:pt idx="3">
                  <c:v>42.739830149559602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'Graph Data'!$A$8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Data'!$F$10:$F$13</c:f>
                <c:numCache>
                  <c:formatCode>General</c:formatCode>
                  <c:ptCount val="4"/>
                  <c:pt idx="0">
                    <c:v>82.023645816312978</c:v>
                  </c:pt>
                  <c:pt idx="1">
                    <c:v>82.02575032071303</c:v>
                  </c:pt>
                  <c:pt idx="2">
                    <c:v>82.000721261130025</c:v>
                  </c:pt>
                  <c:pt idx="3">
                    <c:v>81.953482208623996</c:v>
                  </c:pt>
                </c:numCache>
              </c:numRef>
            </c:plus>
            <c:minus>
              <c:numRef>
                <c:f>'Graph Data'!$F$10:$F$13</c:f>
                <c:numCache>
                  <c:formatCode>General</c:formatCode>
                  <c:ptCount val="4"/>
                  <c:pt idx="0">
                    <c:v>82.023645816312978</c:v>
                  </c:pt>
                  <c:pt idx="1">
                    <c:v>82.02575032071303</c:v>
                  </c:pt>
                  <c:pt idx="2">
                    <c:v>82.000721261130025</c:v>
                  </c:pt>
                  <c:pt idx="3">
                    <c:v>81.953482208623996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Data'!$B$10:$B$13</c:f>
              <c:numCache>
                <c:formatCode>0</c:formatCode>
                <c:ptCount val="4"/>
                <c:pt idx="0">
                  <c:v>263.98873921134998</c:v>
                </c:pt>
                <c:pt idx="1">
                  <c:v>263.63041306109602</c:v>
                </c:pt>
                <c:pt idx="2">
                  <c:v>260.81473098606102</c:v>
                </c:pt>
                <c:pt idx="3">
                  <c:v>247.39585432854099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0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Data'!$O$1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Data'!$T$3:$T$6</c:f>
                <c:numCache>
                  <c:formatCode>General</c:formatCode>
                  <c:ptCount val="4"/>
                  <c:pt idx="0">
                    <c:v>1.3406224939664106</c:v>
                  </c:pt>
                  <c:pt idx="1">
                    <c:v>1.3916676089593008</c:v>
                  </c:pt>
                  <c:pt idx="2">
                    <c:v>1.3311905960103996</c:v>
                  </c:pt>
                  <c:pt idx="3">
                    <c:v>1.4696801883614601</c:v>
                  </c:pt>
                </c:numCache>
              </c:numRef>
            </c:plus>
            <c:minus>
              <c:numRef>
                <c:f>'Graph Data'!$T$3:$T$6</c:f>
                <c:numCache>
                  <c:formatCode>General</c:formatCode>
                  <c:ptCount val="4"/>
                  <c:pt idx="0">
                    <c:v>1.3406224939664106</c:v>
                  </c:pt>
                  <c:pt idx="1">
                    <c:v>1.3916676089593008</c:v>
                  </c:pt>
                  <c:pt idx="2">
                    <c:v>1.3311905960103996</c:v>
                  </c:pt>
                  <c:pt idx="3">
                    <c:v>1.4696801883614601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Data'!$O$3:$O$6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Data'!$P$3:$P$6</c:f>
              <c:numCache>
                <c:formatCode>0.0</c:formatCode>
                <c:ptCount val="4"/>
                <c:pt idx="0">
                  <c:v>5.8348936119523502</c:v>
                </c:pt>
                <c:pt idx="1">
                  <c:v>6.0962572679306204</c:v>
                </c:pt>
                <c:pt idx="2">
                  <c:v>5.9133340899806699</c:v>
                </c:pt>
                <c:pt idx="3">
                  <c:v>7.7338137608216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 Data'!$H$1</c:f>
              <c:strCache>
                <c:ptCount val="1"/>
                <c:pt idx="0">
                  <c:v>L f0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Data'!$M$3:$M$6</c:f>
                <c:numCache>
                  <c:formatCode>General</c:formatCode>
                  <c:ptCount val="4"/>
                  <c:pt idx="0">
                    <c:v>8.5776903708209034</c:v>
                  </c:pt>
                  <c:pt idx="1">
                    <c:v>8.6164329157626014</c:v>
                  </c:pt>
                  <c:pt idx="2">
                    <c:v>8.6076108509302003</c:v>
                  </c:pt>
                  <c:pt idx="3">
                    <c:v>8.6874922129570962</c:v>
                  </c:pt>
                </c:numCache>
              </c:numRef>
            </c:plus>
            <c:minus>
              <c:numRef>
                <c:f>'Graph Data'!$M$3:$M$6</c:f>
                <c:numCache>
                  <c:formatCode>General</c:formatCode>
                  <c:ptCount val="4"/>
                  <c:pt idx="0">
                    <c:v>8.5776903708209034</c:v>
                  </c:pt>
                  <c:pt idx="1">
                    <c:v>8.6164329157626014</c:v>
                  </c:pt>
                  <c:pt idx="2">
                    <c:v>8.6076108509302003</c:v>
                  </c:pt>
                  <c:pt idx="3">
                    <c:v>8.6874922129570962</c:v>
                  </c:pt>
                </c:numCache>
              </c:numRef>
            </c:minus>
            <c:spPr>
              <a:ln w="9525"/>
            </c:spPr>
          </c:errBars>
          <c:cat>
            <c:strRef>
              <c:f>'Graph Data'!$H$10:$H$13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Data'!$I$3:$I$6</c:f>
              <c:numCache>
                <c:formatCode>0.0</c:formatCode>
                <c:ptCount val="4"/>
                <c:pt idx="0">
                  <c:v>83.630312981911999</c:v>
                </c:pt>
                <c:pt idx="1">
                  <c:v>83.785267621315995</c:v>
                </c:pt>
                <c:pt idx="2">
                  <c:v>85.308623599190398</c:v>
                </c:pt>
                <c:pt idx="3">
                  <c:v>86.282947489873294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'Graph Data'!$H$8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Data'!$M$10:$M$13</c:f>
                <c:numCache>
                  <c:formatCode>General</c:formatCode>
                  <c:ptCount val="4"/>
                  <c:pt idx="0">
                    <c:v>5.5827882412664991</c:v>
                  </c:pt>
                  <c:pt idx="1">
                    <c:v>5.4693765476288974</c:v>
                  </c:pt>
                  <c:pt idx="2">
                    <c:v>5.4786802106497987</c:v>
                  </c:pt>
                  <c:pt idx="3">
                    <c:v>5.7272609359277027</c:v>
                  </c:pt>
                </c:numCache>
              </c:numRef>
            </c:plus>
            <c:minus>
              <c:numRef>
                <c:f>'Graph Data'!$M$10:$M$13</c:f>
                <c:numCache>
                  <c:formatCode>General</c:formatCode>
                  <c:ptCount val="4"/>
                  <c:pt idx="0">
                    <c:v>5.5827882412664991</c:v>
                  </c:pt>
                  <c:pt idx="1">
                    <c:v>5.4693765476288974</c:v>
                  </c:pt>
                  <c:pt idx="2">
                    <c:v>5.4786802106497987</c:v>
                  </c:pt>
                  <c:pt idx="3">
                    <c:v>5.7272609359277027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Data'!$H$10:$H$13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Data'!$I$10:$I$13</c:f>
              <c:numCache>
                <c:formatCode>0.0</c:formatCode>
                <c:ptCount val="4"/>
                <c:pt idx="0">
                  <c:v>89.676389370089495</c:v>
                </c:pt>
                <c:pt idx="1">
                  <c:v>90.075490256889793</c:v>
                </c:pt>
                <c:pt idx="2">
                  <c:v>91.421064738527903</c:v>
                </c:pt>
                <c:pt idx="3">
                  <c:v>94.158005668797401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</a:t>
            </a:r>
            <a:r>
              <a:rPr lang="en-US" sz="1100" b="0" i="0" u="none" strike="noStrike" baseline="0">
                <a:effectLst/>
              </a:rPr>
              <a:t> (mode-only model)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'Graph Data'!$O$8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f>'Graph Data'!$T$10:$T$13</c:f>
                <c:numCache>
                  <c:formatCode>General</c:formatCode>
                  <c:ptCount val="4"/>
                  <c:pt idx="0">
                    <c:v>10.647796708891601</c:v>
                  </c:pt>
                  <c:pt idx="1">
                    <c:v>10.461542113523599</c:v>
                  </c:pt>
                  <c:pt idx="2">
                    <c:v>10.579148269283596</c:v>
                  </c:pt>
                  <c:pt idx="3">
                    <c:v>10.347522474684098</c:v>
                  </c:pt>
                </c:numCache>
              </c:numRef>
            </c:plus>
            <c:minus>
              <c:numRef>
                <c:f>'Graph Data'!$T$10:$T$13</c:f>
                <c:numCache>
                  <c:formatCode>General</c:formatCode>
                  <c:ptCount val="4"/>
                  <c:pt idx="0">
                    <c:v>10.647796708891601</c:v>
                  </c:pt>
                  <c:pt idx="1">
                    <c:v>10.461542113523599</c:v>
                  </c:pt>
                  <c:pt idx="2">
                    <c:v>10.579148269283596</c:v>
                  </c:pt>
                  <c:pt idx="3">
                    <c:v>10.347522474684098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'Graph Data'!$O$10:$O$13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'Graph Data'!$P$10:$P$13</c:f>
              <c:numCache>
                <c:formatCode>0.0</c:formatCode>
                <c:ptCount val="4"/>
                <c:pt idx="0">
                  <c:v>34.4507960108388</c:v>
                </c:pt>
                <c:pt idx="1">
                  <c:v>36.247098463455998</c:v>
                </c:pt>
                <c:pt idx="2">
                  <c:v>35.144781503920797</c:v>
                </c:pt>
                <c:pt idx="3">
                  <c:v>44.213079457092299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'Graph Data'!$A$3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Data'!$F$3,'Graph Data'!$F$10)</c:f>
                <c:numCache>
                  <c:formatCode>General</c:formatCode>
                  <c:ptCount val="2"/>
                  <c:pt idx="0">
                    <c:v>53.255184512379699</c:v>
                  </c:pt>
                  <c:pt idx="1">
                    <c:v>82.023645816312978</c:v>
                  </c:pt>
                </c:numCache>
              </c:numRef>
            </c:plus>
            <c:minus>
              <c:numRef>
                <c:f>('Graph Data'!$F$3,'Graph Data'!$F$10)</c:f>
                <c:numCache>
                  <c:formatCode>General</c:formatCode>
                  <c:ptCount val="2"/>
                  <c:pt idx="0">
                    <c:v>53.255184512379699</c:v>
                  </c:pt>
                  <c:pt idx="1">
                    <c:v>82.023645816312978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Data'!$M$3,'Graph Data'!$M$10)</c:f>
                <c:numCache>
                  <c:formatCode>General</c:formatCode>
                  <c:ptCount val="2"/>
                  <c:pt idx="0">
                    <c:v>8.5776903708209034</c:v>
                  </c:pt>
                  <c:pt idx="1">
                    <c:v>5.5827882412664991</c:v>
                  </c:pt>
                </c:numCache>
              </c:numRef>
            </c:plus>
            <c:minus>
              <c:numRef>
                <c:f>('Graph Data'!$M$3,'Graph Data'!$M$10)</c:f>
                <c:numCache>
                  <c:formatCode>General</c:formatCode>
                  <c:ptCount val="2"/>
                  <c:pt idx="0">
                    <c:v>8.5776903708209034</c:v>
                  </c:pt>
                  <c:pt idx="1">
                    <c:v>5.5827882412664991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('Graph Data'!$B$3,'Graph Data'!$B$10)</c:f>
              <c:numCache>
                <c:formatCode>0</c:formatCode>
                <c:ptCount val="2"/>
                <c:pt idx="0">
                  <c:v>63.7209204961284</c:v>
                </c:pt>
                <c:pt idx="1">
                  <c:v>263.98873921134998</c:v>
                </c:pt>
              </c:numCache>
            </c:numRef>
          </c:xVal>
          <c:yVal>
            <c:numRef>
              <c:f>('Graph Data'!$I$3,'Graph Data'!$I$10)</c:f>
              <c:numCache>
                <c:formatCode>0.0</c:formatCode>
                <c:ptCount val="2"/>
                <c:pt idx="0">
                  <c:v>83.630312981911999</c:v>
                </c:pt>
                <c:pt idx="1">
                  <c:v>89.676389370089495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8-4D2E-A898-D80395867FC3}"/>
            </c:ext>
          </c:extLst>
        </c:ser>
        <c:ser>
          <c:idx val="2"/>
          <c:order val="1"/>
          <c:tx>
            <c:strRef>
              <c:f>'Graph Data'!$A$4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Data'!$F$4,'Graph Data'!$F$11)</c:f>
                <c:numCache>
                  <c:formatCode>General</c:formatCode>
                  <c:ptCount val="2"/>
                  <c:pt idx="0">
                    <c:v>53.255872573589897</c:v>
                  </c:pt>
                  <c:pt idx="1">
                    <c:v>82.02575032071303</c:v>
                  </c:pt>
                </c:numCache>
              </c:numRef>
            </c:plus>
            <c:minus>
              <c:numRef>
                <c:f>('Graph Data'!$F$4,'Graph Data'!$F$11)</c:f>
                <c:numCache>
                  <c:formatCode>General</c:formatCode>
                  <c:ptCount val="2"/>
                  <c:pt idx="0">
                    <c:v>53.255872573589897</c:v>
                  </c:pt>
                  <c:pt idx="1">
                    <c:v>82.02575032071303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Data'!$M$4,'Graph Data'!$M$11)</c:f>
                <c:numCache>
                  <c:formatCode>General</c:formatCode>
                  <c:ptCount val="2"/>
                  <c:pt idx="0">
                    <c:v>8.6164329157626014</c:v>
                  </c:pt>
                  <c:pt idx="1">
                    <c:v>5.4693765476288974</c:v>
                  </c:pt>
                </c:numCache>
              </c:numRef>
            </c:plus>
            <c:minus>
              <c:numRef>
                <c:f>('Graph Data'!$M$4,'Graph Data'!$M$11)</c:f>
                <c:numCache>
                  <c:formatCode>General</c:formatCode>
                  <c:ptCount val="2"/>
                  <c:pt idx="0">
                    <c:v>8.6164329157626014</c:v>
                  </c:pt>
                  <c:pt idx="1">
                    <c:v>5.4693765476288974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('Graph Data'!$B$4,'Graph Data'!$B$11)</c:f>
              <c:numCache>
                <c:formatCode>0</c:formatCode>
                <c:ptCount val="2"/>
                <c:pt idx="0">
                  <c:v>64.1314162360691</c:v>
                </c:pt>
                <c:pt idx="1">
                  <c:v>263.63041306109602</c:v>
                </c:pt>
              </c:numCache>
            </c:numRef>
          </c:xVal>
          <c:yVal>
            <c:numRef>
              <c:f>('Graph Data'!$I$4,'Graph Data'!$I$11)</c:f>
              <c:numCache>
                <c:formatCode>0.0</c:formatCode>
                <c:ptCount val="2"/>
                <c:pt idx="0">
                  <c:v>83.785267621315995</c:v>
                </c:pt>
                <c:pt idx="1">
                  <c:v>90.075490256889793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8-4D2E-A898-D80395867FC3}"/>
            </c:ext>
          </c:extLst>
        </c:ser>
        <c:ser>
          <c:idx val="3"/>
          <c:order val="2"/>
          <c:tx>
            <c:strRef>
              <c:f>'Graph Data'!$A$5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Data'!$F$5,'Graph Data'!$F$12)</c:f>
                <c:numCache>
                  <c:formatCode>General</c:formatCode>
                  <c:ptCount val="2"/>
                  <c:pt idx="0">
                    <c:v>53.24216770089366</c:v>
                  </c:pt>
                  <c:pt idx="1">
                    <c:v>82.000721261130025</c:v>
                  </c:pt>
                </c:numCache>
              </c:numRef>
            </c:plus>
            <c:minus>
              <c:numRef>
                <c:f>('Graph Data'!$F$5,'Graph Data'!$F$12)</c:f>
                <c:numCache>
                  <c:formatCode>General</c:formatCode>
                  <c:ptCount val="2"/>
                  <c:pt idx="0">
                    <c:v>53.24216770089366</c:v>
                  </c:pt>
                  <c:pt idx="1">
                    <c:v>82.000721261130025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Data'!$M$5,'Graph Data'!$M$12)</c:f>
                <c:numCache>
                  <c:formatCode>General</c:formatCode>
                  <c:ptCount val="2"/>
                  <c:pt idx="0">
                    <c:v>8.6076108509302003</c:v>
                  </c:pt>
                  <c:pt idx="1">
                    <c:v>5.4786802106497987</c:v>
                  </c:pt>
                </c:numCache>
              </c:numRef>
            </c:plus>
            <c:minus>
              <c:numRef>
                <c:f>('Graph Data'!$M$5,'Graph Data'!$M$12)</c:f>
                <c:numCache>
                  <c:formatCode>General</c:formatCode>
                  <c:ptCount val="2"/>
                  <c:pt idx="0">
                    <c:v>8.6076108509302003</c:v>
                  </c:pt>
                  <c:pt idx="1">
                    <c:v>5.4786802106497987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('Graph Data'!$B$5,'Graph Data'!$B$12)</c:f>
              <c:numCache>
                <c:formatCode>0</c:formatCode>
                <c:ptCount val="2"/>
                <c:pt idx="0">
                  <c:v>61.441927364675998</c:v>
                </c:pt>
                <c:pt idx="1">
                  <c:v>260.81473098606102</c:v>
                </c:pt>
              </c:numCache>
            </c:numRef>
          </c:xVal>
          <c:yVal>
            <c:numRef>
              <c:f>('Graph Data'!$I$5,'Graph Data'!$I$12)</c:f>
              <c:numCache>
                <c:formatCode>0.0</c:formatCode>
                <c:ptCount val="2"/>
                <c:pt idx="0">
                  <c:v>85.308623599190398</c:v>
                </c:pt>
                <c:pt idx="1">
                  <c:v>91.421064738527903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8-4D2E-A898-D80395867FC3}"/>
            </c:ext>
          </c:extLst>
        </c:ser>
        <c:ser>
          <c:idx val="0"/>
          <c:order val="3"/>
          <c:tx>
            <c:strRef>
              <c:f>'Graph Data'!$A$6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('Graph Data'!$F$6,'Graph Data'!$F$13)</c:f>
                <c:numCache>
                  <c:formatCode>General</c:formatCode>
                  <c:ptCount val="2"/>
                  <c:pt idx="0">
                    <c:v>53.211463705439499</c:v>
                  </c:pt>
                  <c:pt idx="1">
                    <c:v>81.953482208623996</c:v>
                  </c:pt>
                </c:numCache>
              </c:numRef>
            </c:plus>
            <c:minus>
              <c:numRef>
                <c:f>('Graph Data'!$F$6,'Graph Data'!$F$13)</c:f>
                <c:numCache>
                  <c:formatCode>General</c:formatCode>
                  <c:ptCount val="2"/>
                  <c:pt idx="0">
                    <c:v>53.211463705439499</c:v>
                  </c:pt>
                  <c:pt idx="1">
                    <c:v>81.953482208623996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('Graph Data'!$M$6,'Graph Data'!$M$13)</c:f>
                <c:numCache>
                  <c:formatCode>General</c:formatCode>
                  <c:ptCount val="2"/>
                  <c:pt idx="0">
                    <c:v>8.6874922129570962</c:v>
                  </c:pt>
                  <c:pt idx="1">
                    <c:v>5.7272609359277027</c:v>
                  </c:pt>
                </c:numCache>
              </c:numRef>
            </c:plus>
            <c:minus>
              <c:numRef>
                <c:f>('Graph Data'!$M$6,'Graph Data'!$M$13)</c:f>
                <c:numCache>
                  <c:formatCode>General</c:formatCode>
                  <c:ptCount val="2"/>
                  <c:pt idx="0">
                    <c:v>8.6874922129570962</c:v>
                  </c:pt>
                  <c:pt idx="1">
                    <c:v>5.7272609359277027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('Graph Data'!$B$6,'Graph Data'!$B$13)</c:f>
              <c:numCache>
                <c:formatCode>0</c:formatCode>
                <c:ptCount val="2"/>
                <c:pt idx="0">
                  <c:v>42.739830149559602</c:v>
                </c:pt>
                <c:pt idx="1">
                  <c:v>247.39585432854099</c:v>
                </c:pt>
              </c:numCache>
            </c:numRef>
          </c:xVal>
          <c:yVal>
            <c:numRef>
              <c:f>('Graph Data'!$I$6,'Graph Data'!$I$13)</c:f>
              <c:numCache>
                <c:formatCode>0.0</c:formatCode>
                <c:ptCount val="2"/>
                <c:pt idx="0">
                  <c:v>86.282947489873294</c:v>
                </c:pt>
                <c:pt idx="1">
                  <c:v>94.158005668797401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E8-4D2E-A898-D8039586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2269567587512507"/>
          <c:y val="0.52947859509218276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MDC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('Graph Data'!$B$3,'Graph Data'!$B$10)</c:f>
              <c:numCache>
                <c:formatCode>0</c:formatCode>
                <c:ptCount val="2"/>
                <c:pt idx="0">
                  <c:v>63.7209204961284</c:v>
                </c:pt>
                <c:pt idx="1">
                  <c:v>263.98873921134998</c:v>
                </c:pt>
              </c:numCache>
            </c:numRef>
          </c:xVal>
          <c:yVal>
            <c:numRef>
              <c:f>('Graph Data'!$I$3,'Graph Data'!$I$10)</c:f>
              <c:numCache>
                <c:formatCode>0.0</c:formatCode>
                <c:ptCount val="2"/>
                <c:pt idx="0">
                  <c:v>83.630312981911999</c:v>
                </c:pt>
                <c:pt idx="1">
                  <c:v>89.676389370089495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A-46F7-8CF4-BE1852E637AF}"/>
            </c:ext>
          </c:extLst>
        </c:ser>
        <c:ser>
          <c:idx val="2"/>
          <c:order val="1"/>
          <c:tx>
            <c:v>MDC (L%)</c:v>
          </c:tx>
          <c:spPr>
            <a:ln w="38100">
              <a:solidFill>
                <a:srgbClr val="B5B0F3"/>
              </a:solidFill>
            </a:ln>
          </c:spPr>
          <c:marker>
            <c:symbol val="none"/>
          </c:marker>
          <c:xVal>
            <c:numRef>
              <c:f>('Graph Data'!$B$4,'Graph Data'!$B$11)</c:f>
              <c:numCache>
                <c:formatCode>0</c:formatCode>
                <c:ptCount val="2"/>
                <c:pt idx="0">
                  <c:v>64.1314162360691</c:v>
                </c:pt>
                <c:pt idx="1">
                  <c:v>263.63041306109602</c:v>
                </c:pt>
              </c:numCache>
            </c:numRef>
          </c:xVal>
          <c:yVal>
            <c:numRef>
              <c:f>('Graph Data'!$I$4,'Graph Data'!$I$11)</c:f>
              <c:numCache>
                <c:formatCode>0.0</c:formatCode>
                <c:ptCount val="2"/>
                <c:pt idx="0">
                  <c:v>83.785267621315995</c:v>
                </c:pt>
                <c:pt idx="1">
                  <c:v>90.075490256889793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A-46F7-8CF4-BE1852E637AF}"/>
            </c:ext>
          </c:extLst>
        </c:ser>
        <c:ser>
          <c:idx val="0"/>
          <c:order val="2"/>
          <c:tx>
            <c:v>MDQ</c:v>
          </c:tx>
          <c:spPr>
            <a:ln w="38100">
              <a:solidFill>
                <a:srgbClr val="E7298A"/>
              </a:solidFill>
            </a:ln>
          </c:spPr>
          <c:marker>
            <c:symbol val="none"/>
          </c:marker>
          <c:xVal>
            <c:numRef>
              <c:f>('Graph Data'!$B$6,'Graph Data'!$B$13)</c:f>
              <c:numCache>
                <c:formatCode>0</c:formatCode>
                <c:ptCount val="2"/>
                <c:pt idx="0">
                  <c:v>42.739830149559602</c:v>
                </c:pt>
                <c:pt idx="1">
                  <c:v>247.39585432854099</c:v>
                </c:pt>
              </c:numCache>
            </c:numRef>
          </c:xVal>
          <c:yVal>
            <c:numRef>
              <c:f>('Graph Data'!$I$6,'Graph Data'!$I$13)</c:f>
              <c:numCache>
                <c:formatCode>0.0</c:formatCode>
                <c:ptCount val="2"/>
                <c:pt idx="0">
                  <c:v>86.282947489873294</c:v>
                </c:pt>
                <c:pt idx="1">
                  <c:v>94.158005668797401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CA-46F7-8CF4-BE1852E637AF}"/>
            </c:ext>
          </c:extLst>
        </c:ser>
        <c:ser>
          <c:idx val="3"/>
          <c:order val="3"/>
          <c:tx>
            <c:v>MDQ (L%)</c:v>
          </c:tx>
          <c:spPr>
            <a:ln w="38100">
              <a:solidFill>
                <a:srgbClr val="FF82E3"/>
              </a:solidFill>
            </a:ln>
          </c:spPr>
          <c:marker>
            <c:symbol val="none"/>
          </c:marker>
          <c:xVal>
            <c:numRef>
              <c:f>('Graph Data'!$B$5,'Graph Data'!$B$12)</c:f>
              <c:numCache>
                <c:formatCode>0</c:formatCode>
                <c:ptCount val="2"/>
                <c:pt idx="0">
                  <c:v>61.441927364675998</c:v>
                </c:pt>
                <c:pt idx="1">
                  <c:v>260.81473098606102</c:v>
                </c:pt>
              </c:numCache>
            </c:numRef>
          </c:xVal>
          <c:yVal>
            <c:numRef>
              <c:f>('Graph Data'!$I$5,'Graph Data'!$I$12)</c:f>
              <c:numCache>
                <c:formatCode>0.0</c:formatCode>
                <c:ptCount val="2"/>
                <c:pt idx="0">
                  <c:v>85.308623599190398</c:v>
                </c:pt>
                <c:pt idx="1">
                  <c:v>91.421064738527903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A-46F7-8CF4-BE1852E6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5671406559705412"/>
          <c:y val="0.19761477655045112"/>
          <c:w val="0.32763853942813492"/>
          <c:h val="0.22695388096584987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55475</xdr:rowOff>
    </xdr:from>
    <xdr:to>
      <xdr:col>8</xdr:col>
      <xdr:colOff>166320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0DB2E7-05D4-4E59-87F7-2A5B3C91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0.56469</cdr:x>
      <cdr:y>0.19086</cdr:y>
    </cdr:from>
    <cdr:to>
      <cdr:x>0.56469</cdr:x>
      <cdr:y>0.83378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3039721" y="404964"/>
          <a:ext cx="0" cy="13641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258215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0A4EC-B99B-44A4-A50E-01639A9AB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69831</xdr:colOff>
      <xdr:row>4</xdr:row>
      <xdr:rowOff>143437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1AD8B1-A1AE-2051-85C1-007347BFB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79295"/>
          <a:ext cx="679431" cy="6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</xdr:row>
      <xdr:rowOff>0</xdr:rowOff>
    </xdr:from>
    <xdr:to>
      <xdr:col>7</xdr:col>
      <xdr:colOff>230419</xdr:colOff>
      <xdr:row>3</xdr:row>
      <xdr:rowOff>1859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8FB230-FB4D-0161-AE58-82CC977AB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0" y="182880"/>
          <a:ext cx="687619" cy="36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605589</xdr:colOff>
      <xdr:row>5</xdr:row>
      <xdr:rowOff>16042</xdr:rowOff>
    </xdr:from>
    <xdr:to>
      <xdr:col>6</xdr:col>
      <xdr:colOff>260685</xdr:colOff>
      <xdr:row>8</xdr:row>
      <xdr:rowOff>71039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2F36FE-1FA3-46C1-B440-4D320FB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3989" y="938463"/>
          <a:ext cx="874296" cy="608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b1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pred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pred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pr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f0_exc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b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h_slope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t_pred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h_t_pred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Mode_l_f0_pr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0.155</v>
          </cell>
          <cell r="D2">
            <v>-0.50932467494338696</v>
          </cell>
          <cell r="E2">
            <v>0.81923395375142405</v>
          </cell>
          <cell r="F2">
            <v>0.29799999999999999</v>
          </cell>
          <cell r="G2">
            <v>0.52</v>
          </cell>
          <cell r="H2">
            <v>10.029999999999999</v>
          </cell>
          <cell r="I2">
            <v>0.61463913898178602</v>
          </cell>
        </row>
        <row r="3">
          <cell r="C3">
            <v>1.6779999999999999</v>
          </cell>
          <cell r="D3">
            <v>0.98094671119536303</v>
          </cell>
          <cell r="E3">
            <v>2.3756745233613201</v>
          </cell>
          <cell r="F3">
            <v>0.312</v>
          </cell>
          <cell r="G3">
            <v>5.3739999999999997</v>
          </cell>
          <cell r="H3">
            <v>9.84</v>
          </cell>
          <cell r="I3">
            <v>3.30365774290739E-4</v>
          </cell>
        </row>
        <row r="4">
          <cell r="C4">
            <v>2.653</v>
          </cell>
          <cell r="D4">
            <v>1.46090198672798</v>
          </cell>
          <cell r="E4">
            <v>3.8443670291945899</v>
          </cell>
          <cell r="F4">
            <v>0.53600000000000003</v>
          </cell>
          <cell r="G4">
            <v>4.9470000000000001</v>
          </cell>
          <cell r="H4">
            <v>10.19</v>
          </cell>
          <cell r="I4">
            <v>5.4934882337708999E-4</v>
          </cell>
        </row>
        <row r="5">
          <cell r="C5">
            <v>1.5229999999999999</v>
          </cell>
          <cell r="D5">
            <v>0.48716855293710698</v>
          </cell>
          <cell r="E5">
            <v>2.55954327149714</v>
          </cell>
          <cell r="F5">
            <v>0.46500000000000002</v>
          </cell>
          <cell r="G5">
            <v>3.2759999999999998</v>
          </cell>
          <cell r="H5">
            <v>9.98</v>
          </cell>
          <cell r="I5">
            <v>8.3573532134470999E-3</v>
          </cell>
        </row>
        <row r="6">
          <cell r="C6">
            <v>2.4980000000000002</v>
          </cell>
          <cell r="D6">
            <v>0.84916284536379405</v>
          </cell>
          <cell r="E6">
            <v>4.14619652630837</v>
          </cell>
          <cell r="F6">
            <v>0.74099999999999999</v>
          </cell>
          <cell r="G6">
            <v>3.37</v>
          </cell>
          <cell r="H6">
            <v>10.130000000000001</v>
          </cell>
          <cell r="I6">
            <v>6.9947271466713999E-3</v>
          </cell>
        </row>
        <row r="7">
          <cell r="C7">
            <v>0.97399999999999998</v>
          </cell>
          <cell r="D7">
            <v>-0.28912803312728602</v>
          </cell>
          <cell r="E7">
            <v>2.2377770908394501</v>
          </cell>
          <cell r="F7">
            <v>0.56799999999999995</v>
          </cell>
          <cell r="G7">
            <v>1.7150000000000001</v>
          </cell>
          <cell r="H7">
            <v>10.119999999999999</v>
          </cell>
          <cell r="I7">
            <v>0.11665714891005401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pred"/>
    </sheetNames>
    <sheetDataSet>
      <sheetData sheetId="0">
        <row r="2">
          <cell r="D2">
            <v>89.676389370089495</v>
          </cell>
          <cell r="E2">
            <v>84.093601128822996</v>
          </cell>
          <cell r="F2">
            <v>95.259177611355994</v>
          </cell>
          <cell r="G2">
            <v>2.8479999999999999</v>
          </cell>
        </row>
        <row r="3">
          <cell r="D3">
            <v>90.075490256889793</v>
          </cell>
          <cell r="E3">
            <v>84.606113709260896</v>
          </cell>
          <cell r="F3">
            <v>95.544866804518705</v>
          </cell>
          <cell r="G3">
            <v>2.7909999999999999</v>
          </cell>
        </row>
        <row r="4">
          <cell r="D4">
            <v>91.421064738527903</v>
          </cell>
          <cell r="E4">
            <v>85.942384527878104</v>
          </cell>
          <cell r="F4">
            <v>96.899744949177602</v>
          </cell>
          <cell r="G4">
            <v>2.7949999999999999</v>
          </cell>
        </row>
        <row r="5">
          <cell r="D5">
            <v>94.158005668797401</v>
          </cell>
          <cell r="E5">
            <v>88.430744732869698</v>
          </cell>
          <cell r="F5">
            <v>99.885266604725004</v>
          </cell>
          <cell r="G5">
            <v>2.9220000000000002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pred"/>
    </sheetNames>
    <sheetDataSet>
      <sheetData sheetId="0">
        <row r="2">
          <cell r="D2">
            <v>5.8348936119523502</v>
          </cell>
          <cell r="E2">
            <v>4.4942711179859396</v>
          </cell>
          <cell r="F2">
            <v>7.17551610591876</v>
          </cell>
          <cell r="G2">
            <v>0.68400000000000005</v>
          </cell>
        </row>
        <row r="3">
          <cell r="D3">
            <v>6.0962572679306204</v>
          </cell>
          <cell r="E3">
            <v>4.7045896589713196</v>
          </cell>
          <cell r="F3">
            <v>7.4879248768899203</v>
          </cell>
          <cell r="G3">
            <v>0.71</v>
          </cell>
        </row>
        <row r="4">
          <cell r="D4">
            <v>5.9133340899806699</v>
          </cell>
          <cell r="E4">
            <v>4.5821434939702703</v>
          </cell>
          <cell r="F4">
            <v>7.2445246859910801</v>
          </cell>
          <cell r="G4">
            <v>0.67900000000000005</v>
          </cell>
        </row>
        <row r="5">
          <cell r="D5">
            <v>7.7338137608216</v>
          </cell>
          <cell r="E5">
            <v>6.2641335724601399</v>
          </cell>
          <cell r="F5">
            <v>9.2034939491830698</v>
          </cell>
          <cell r="G5">
            <v>0.75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pred"/>
    </sheetNames>
    <sheetDataSet>
      <sheetData sheetId="0">
        <row r="2">
          <cell r="D2">
            <v>34.4507960108388</v>
          </cell>
          <cell r="E2">
            <v>23.802999301947199</v>
          </cell>
          <cell r="F2">
            <v>45.098592719730497</v>
          </cell>
          <cell r="G2">
            <v>5.4329999999999998</v>
          </cell>
        </row>
        <row r="3">
          <cell r="D3">
            <v>36.247098463455998</v>
          </cell>
          <cell r="E3">
            <v>25.785556349932399</v>
          </cell>
          <cell r="F3">
            <v>46.708640576979498</v>
          </cell>
          <cell r="G3">
            <v>5.3380000000000001</v>
          </cell>
        </row>
        <row r="4">
          <cell r="D4">
            <v>35.144781503920797</v>
          </cell>
          <cell r="E4">
            <v>24.5656332346372</v>
          </cell>
          <cell r="F4">
            <v>45.723929773204297</v>
          </cell>
          <cell r="G4">
            <v>5.3979999999999997</v>
          </cell>
        </row>
        <row r="5">
          <cell r="D5">
            <v>44.213079457092299</v>
          </cell>
          <cell r="E5">
            <v>33.865556982408201</v>
          </cell>
          <cell r="F5">
            <v>54.560601931776503</v>
          </cell>
          <cell r="G5">
            <v>5.2789999999999999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0.39900000000000002</v>
          </cell>
          <cell r="D2">
            <v>-0.42336300135013699</v>
          </cell>
          <cell r="E2">
            <v>1.2215647749507701</v>
          </cell>
          <cell r="F2">
            <v>0.371</v>
          </cell>
          <cell r="G2">
            <v>1.075</v>
          </cell>
          <cell r="H2">
            <v>10.46</v>
          </cell>
          <cell r="I2">
            <v>0.30662973441607699</v>
          </cell>
        </row>
        <row r="3">
          <cell r="C3">
            <v>1.7450000000000001</v>
          </cell>
          <cell r="D3">
            <v>0.98441670057889097</v>
          </cell>
          <cell r="E3">
            <v>2.5049340362978398</v>
          </cell>
          <cell r="F3">
            <v>0.34300000000000003</v>
          </cell>
          <cell r="G3">
            <v>5.0860000000000003</v>
          </cell>
          <cell r="H3">
            <v>10.4</v>
          </cell>
          <cell r="I3">
            <v>4.1824895765265902E-4</v>
          </cell>
        </row>
        <row r="4">
          <cell r="C4">
            <v>4.4820000000000002</v>
          </cell>
          <cell r="D4">
            <v>2.9858357536051598</v>
          </cell>
          <cell r="E4">
            <v>5.9773968438106104</v>
          </cell>
          <cell r="F4">
            <v>0.67300000000000004</v>
          </cell>
          <cell r="G4">
            <v>6.6559999999999997</v>
          </cell>
          <cell r="H4">
            <v>10.23</v>
          </cell>
          <cell r="I4">
            <v>5.08945322189508E-5</v>
          </cell>
        </row>
        <row r="5">
          <cell r="C5">
            <v>1.3460000000000001</v>
          </cell>
          <cell r="D5">
            <v>0.27045568861066399</v>
          </cell>
          <cell r="E5">
            <v>2.4206931740515301</v>
          </cell>
          <cell r="F5">
            <v>0.48199999999999998</v>
          </cell>
          <cell r="G5">
            <v>2.7909999999999999</v>
          </cell>
          <cell r="H5">
            <v>9.94</v>
          </cell>
          <cell r="I5">
            <v>1.91910230591417E-2</v>
          </cell>
        </row>
        <row r="6">
          <cell r="C6">
            <v>4.0830000000000002</v>
          </cell>
          <cell r="D6">
            <v>2.1049385234399902</v>
          </cell>
          <cell r="E6">
            <v>6.0600915026208497</v>
          </cell>
          <cell r="F6">
            <v>0.88900000000000001</v>
          </cell>
          <cell r="G6">
            <v>4.59</v>
          </cell>
          <cell r="H6">
            <v>10.15</v>
          </cell>
          <cell r="I6">
            <v>9.5600722246835801E-4</v>
          </cell>
        </row>
        <row r="7">
          <cell r="C7">
            <v>2.7370000000000001</v>
          </cell>
          <cell r="D7">
            <v>1.0810233690402899</v>
          </cell>
          <cell r="E7">
            <v>4.3928578454680496</v>
          </cell>
          <cell r="F7">
            <v>0.745</v>
          </cell>
          <cell r="G7">
            <v>3.673</v>
          </cell>
          <cell r="H7">
            <v>10.19</v>
          </cell>
          <cell r="I7">
            <v>4.15989818978677E-3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f0_exc_b1"/>
    </sheetNames>
    <sheetDataSet>
      <sheetData sheetId="0">
        <row r="2">
          <cell r="C2">
            <v>0.26100000000000001</v>
          </cell>
          <cell r="D2">
            <v>-0.41254820729372099</v>
          </cell>
          <cell r="E2">
            <v>0.93527551925025898</v>
          </cell>
          <cell r="F2">
            <v>0.30299999999999999</v>
          </cell>
          <cell r="G2">
            <v>0.86399999999999999</v>
          </cell>
          <cell r="H2">
            <v>10.050000000000001</v>
          </cell>
          <cell r="I2">
            <v>0.40796830041544402</v>
          </cell>
        </row>
        <row r="3">
          <cell r="C3">
            <v>7.8E-2</v>
          </cell>
          <cell r="D3">
            <v>-0.61155915701038399</v>
          </cell>
          <cell r="E3">
            <v>0.76844011306703697</v>
          </cell>
          <cell r="F3">
            <v>0.309</v>
          </cell>
          <cell r="G3">
            <v>0.254</v>
          </cell>
          <cell r="H3">
            <v>9.83</v>
          </cell>
          <cell r="I3">
            <v>0.80480348730926499</v>
          </cell>
        </row>
        <row r="4">
          <cell r="C4">
            <v>1.899</v>
          </cell>
          <cell r="D4">
            <v>0.811668894169842</v>
          </cell>
          <cell r="E4">
            <v>2.98617140356866</v>
          </cell>
          <cell r="F4">
            <v>0.48499999999999999</v>
          </cell>
          <cell r="G4">
            <v>3.919</v>
          </cell>
          <cell r="H4">
            <v>9.51</v>
          </cell>
          <cell r="I4">
            <v>3.16183824629953E-3</v>
          </cell>
        </row>
        <row r="5">
          <cell r="C5">
            <v>-0.183</v>
          </cell>
          <cell r="D5">
            <v>-1.17619229080053</v>
          </cell>
          <cell r="E5">
            <v>0.810345923566827</v>
          </cell>
          <cell r="F5">
            <v>0.44600000000000001</v>
          </cell>
          <cell r="G5">
            <v>-0.41</v>
          </cell>
          <cell r="H5">
            <v>9.98</v>
          </cell>
          <cell r="I5">
            <v>0.69013333167957303</v>
          </cell>
        </row>
        <row r="6">
          <cell r="C6">
            <v>1.6379999999999999</v>
          </cell>
          <cell r="D6">
            <v>0.40407694267195599</v>
          </cell>
          <cell r="E6">
            <v>2.8710360316845902</v>
          </cell>
          <cell r="F6">
            <v>0.55300000000000005</v>
          </cell>
          <cell r="G6">
            <v>2.9620000000000002</v>
          </cell>
          <cell r="H6">
            <v>9.9</v>
          </cell>
          <cell r="I6">
            <v>1.43851318258256E-2</v>
          </cell>
        </row>
        <row r="7">
          <cell r="C7">
            <v>1.82</v>
          </cell>
          <cell r="D7">
            <v>1.0719238938033899</v>
          </cell>
          <cell r="E7">
            <v>2.5690355966196301</v>
          </cell>
          <cell r="F7">
            <v>0.33400000000000002</v>
          </cell>
          <cell r="G7">
            <v>5.4429999999999996</v>
          </cell>
          <cell r="H7">
            <v>9.68</v>
          </cell>
          <cell r="I7">
            <v>3.1732083425713902E-4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0.41</v>
          </cell>
          <cell r="D2">
            <v>-3.5268933055380298</v>
          </cell>
          <cell r="E2">
            <v>4.34788478541941</v>
          </cell>
          <cell r="F2">
            <v>2.0049999999999999</v>
          </cell>
          <cell r="G2">
            <v>0.20499999999999999</v>
          </cell>
          <cell r="H2">
            <v>610.97</v>
          </cell>
          <cell r="I2">
            <v>0.83784091244868697</v>
          </cell>
        </row>
        <row r="3">
          <cell r="C3">
            <v>-2.2789999999999999</v>
          </cell>
          <cell r="D3">
            <v>-6.2433743209963399</v>
          </cell>
          <cell r="E3">
            <v>1.68538805809143</v>
          </cell>
          <cell r="F3">
            <v>2.0190000000000001</v>
          </cell>
          <cell r="G3">
            <v>-1.129</v>
          </cell>
          <cell r="H3">
            <v>611.78</v>
          </cell>
          <cell r="I3">
            <v>0.25936028113690202</v>
          </cell>
        </row>
        <row r="4">
          <cell r="C4">
            <v>-20.981000000000002</v>
          </cell>
          <cell r="D4">
            <v>-25.1934216426903</v>
          </cell>
          <cell r="E4">
            <v>-16.768759050447301</v>
          </cell>
          <cell r="F4">
            <v>2.145</v>
          </cell>
          <cell r="G4">
            <v>-9.782</v>
          </cell>
          <cell r="H4">
            <v>598.83000000000004</v>
          </cell>
          <cell r="I4">
            <v>4.5970310267565403E-21</v>
          </cell>
        </row>
        <row r="5">
          <cell r="C5">
            <v>-2.6890000000000001</v>
          </cell>
          <cell r="D5">
            <v>-6.6419878172290803</v>
          </cell>
          <cell r="E5">
            <v>1.2630099743648</v>
          </cell>
          <cell r="F5">
            <v>2.0129999999999999</v>
          </cell>
          <cell r="G5">
            <v>-1.3360000000000001</v>
          </cell>
          <cell r="H5">
            <v>612.04</v>
          </cell>
          <cell r="I5">
            <v>0.18194601639434599</v>
          </cell>
        </row>
        <row r="6">
          <cell r="C6">
            <v>-21.391999999999999</v>
          </cell>
          <cell r="D6">
            <v>-25.603927461013001</v>
          </cell>
          <cell r="E6">
            <v>-17.179245111820101</v>
          </cell>
          <cell r="F6">
            <v>2.145</v>
          </cell>
          <cell r="G6">
            <v>-9.9740000000000002</v>
          </cell>
          <cell r="H6">
            <v>597.82000000000005</v>
          </cell>
          <cell r="I6">
            <v>8.9515394270744592E-22</v>
          </cell>
        </row>
        <row r="7">
          <cell r="C7">
            <v>-18.702000000000002</v>
          </cell>
          <cell r="D7">
            <v>-22.829623778862199</v>
          </cell>
          <cell r="E7">
            <v>-14.5745704721277</v>
          </cell>
          <cell r="F7">
            <v>2.1019999999999999</v>
          </cell>
          <cell r="G7">
            <v>-8.8979999999999997</v>
          </cell>
          <cell r="H7">
            <v>609.62</v>
          </cell>
          <cell r="I7">
            <v>6.4285515381305298E-18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-0.35799999999999998</v>
          </cell>
          <cell r="D2">
            <v>-6.2532166031878598</v>
          </cell>
          <cell r="E2">
            <v>5.5365643026784497</v>
          </cell>
          <cell r="F2">
            <v>3.0019999999999998</v>
          </cell>
          <cell r="G2">
            <v>-0.11899999999999999</v>
          </cell>
          <cell r="H2">
            <v>614.08000000000004</v>
          </cell>
          <cell r="I2">
            <v>0.90501855137879395</v>
          </cell>
        </row>
        <row r="3">
          <cell r="C3">
            <v>-3.1739999999999999</v>
          </cell>
          <cell r="D3">
            <v>-9.0938795614343899</v>
          </cell>
          <cell r="E3">
            <v>2.74586311085532</v>
          </cell>
          <cell r="F3">
            <v>3.0139999999999998</v>
          </cell>
          <cell r="G3">
            <v>-1.0529999999999999</v>
          </cell>
          <cell r="H3">
            <v>614.19000000000005</v>
          </cell>
          <cell r="I3">
            <v>0.29278598258031102</v>
          </cell>
        </row>
        <row r="4">
          <cell r="C4">
            <v>-16.593</v>
          </cell>
          <cell r="D4">
            <v>-22.933336880854</v>
          </cell>
          <cell r="E4">
            <v>-10.252432884765</v>
          </cell>
          <cell r="F4">
            <v>3.2290000000000001</v>
          </cell>
          <cell r="G4">
            <v>-5.1390000000000002</v>
          </cell>
          <cell r="H4">
            <v>616.22</v>
          </cell>
          <cell r="I4">
            <v>3.7071220818009199E-7</v>
          </cell>
        </row>
        <row r="5">
          <cell r="C5">
            <v>-2.8159999999999998</v>
          </cell>
          <cell r="D5">
            <v>-8.7270519459632503</v>
          </cell>
          <cell r="E5">
            <v>3.0956878004217798</v>
          </cell>
          <cell r="F5">
            <v>3.01</v>
          </cell>
          <cell r="G5">
            <v>-0.93500000000000005</v>
          </cell>
          <cell r="H5">
            <v>614.29</v>
          </cell>
          <cell r="I5">
            <v>0.34994673297714601</v>
          </cell>
        </row>
        <row r="6">
          <cell r="C6">
            <v>-16.234999999999999</v>
          </cell>
          <cell r="D6">
            <v>-22.586402897028599</v>
          </cell>
          <cell r="E6">
            <v>-9.8827145545859292</v>
          </cell>
          <cell r="F6">
            <v>3.234</v>
          </cell>
          <cell r="G6">
            <v>-5.0190000000000001</v>
          </cell>
          <cell r="H6">
            <v>616.42999999999995</v>
          </cell>
          <cell r="I6">
            <v>6.7960527286723202E-7</v>
          </cell>
        </row>
        <row r="7">
          <cell r="C7">
            <v>-13.419</v>
          </cell>
          <cell r="D7">
            <v>-19.613048590961998</v>
          </cell>
          <cell r="E7">
            <v>-7.2247047146040497</v>
          </cell>
          <cell r="F7">
            <v>3.1539999999999999</v>
          </cell>
          <cell r="G7">
            <v>-4.2539999999999996</v>
          </cell>
          <cell r="H7">
            <v>615.61</v>
          </cell>
          <cell r="I7">
            <v>2.4227226100816899E-5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h_slope_b1"/>
    </sheetNames>
    <sheetDataSet>
      <sheetData sheetId="0">
        <row r="2">
          <cell r="C2">
            <v>1.796</v>
          </cell>
          <cell r="D2">
            <v>-2.5078757338322801</v>
          </cell>
          <cell r="E2">
            <v>6.10048063906655</v>
          </cell>
          <cell r="F2">
            <v>1.931</v>
          </cell>
          <cell r="G2">
            <v>0.93</v>
          </cell>
          <cell r="H2">
            <v>9.98</v>
          </cell>
          <cell r="I2">
            <v>0.37424366870647202</v>
          </cell>
        </row>
        <row r="3">
          <cell r="C3">
            <v>0.69399999999999995</v>
          </cell>
          <cell r="D3">
            <v>-3.3292309316035702</v>
          </cell>
          <cell r="E3">
            <v>4.7172019177674001</v>
          </cell>
          <cell r="F3">
            <v>1.8</v>
          </cell>
          <cell r="G3">
            <v>0.38600000000000001</v>
          </cell>
          <cell r="H3">
            <v>9.76</v>
          </cell>
          <cell r="I3">
            <v>0.70803090959223902</v>
          </cell>
        </row>
        <row r="4">
          <cell r="C4">
            <v>9.7620000000000005</v>
          </cell>
          <cell r="D4">
            <v>4.0573912329194401</v>
          </cell>
          <cell r="E4">
            <v>15.4671756595875</v>
          </cell>
          <cell r="F4">
            <v>2.5089999999999999</v>
          </cell>
          <cell r="G4">
            <v>3.89</v>
          </cell>
          <cell r="H4">
            <v>8.7100000000000009</v>
          </cell>
          <cell r="I4">
            <v>3.9063404825609403E-3</v>
          </cell>
        </row>
        <row r="5">
          <cell r="C5">
            <v>-1.1020000000000001</v>
          </cell>
          <cell r="D5">
            <v>-7.4505569724590801</v>
          </cell>
          <cell r="E5">
            <v>5.2459211165122399</v>
          </cell>
          <cell r="F5">
            <v>2.8479999999999999</v>
          </cell>
          <cell r="G5">
            <v>-0.38700000000000001</v>
          </cell>
          <cell r="H5">
            <v>9.9600000000000009</v>
          </cell>
          <cell r="I5">
            <v>0.70681507764586704</v>
          </cell>
        </row>
        <row r="6">
          <cell r="C6">
            <v>7.9660000000000002</v>
          </cell>
          <cell r="D6">
            <v>1.7550336399336599</v>
          </cell>
          <cell r="E6">
            <v>14.176979846482199</v>
          </cell>
          <cell r="F6">
            <v>2.7610000000000001</v>
          </cell>
          <cell r="G6">
            <v>2.8849999999999998</v>
          </cell>
          <cell r="H6">
            <v>9.35</v>
          </cell>
          <cell r="I6">
            <v>1.7355906565250202E-2</v>
          </cell>
        </row>
        <row r="7">
          <cell r="C7">
            <v>9.0679999999999996</v>
          </cell>
          <cell r="D7">
            <v>4.7618430459818901</v>
          </cell>
          <cell r="E7">
            <v>13.3747308744141</v>
          </cell>
          <cell r="F7">
            <v>1.9159999999999999</v>
          </cell>
          <cell r="G7">
            <v>4.7320000000000002</v>
          </cell>
          <cell r="H7">
            <v>9.41</v>
          </cell>
          <cell r="I7">
            <v>9.4691406823694505E-4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pred"/>
    </sheetNames>
    <sheetDataSet>
      <sheetData sheetId="0">
        <row r="2">
          <cell r="D2">
            <v>63.7209204961284</v>
          </cell>
          <cell r="E2">
            <v>10.465735983748701</v>
          </cell>
          <cell r="F2">
            <v>116.976105008508</v>
          </cell>
          <cell r="G2">
            <v>27.172000000000001</v>
          </cell>
        </row>
        <row r="3">
          <cell r="D3">
            <v>64.1314162360691</v>
          </cell>
          <cell r="E3">
            <v>10.875543662479201</v>
          </cell>
          <cell r="F3">
            <v>117.387288809659</v>
          </cell>
          <cell r="G3">
            <v>27.172000000000001</v>
          </cell>
        </row>
        <row r="4">
          <cell r="D4">
            <v>61.441927364675998</v>
          </cell>
          <cell r="E4">
            <v>8.1997596637823396</v>
          </cell>
          <cell r="F4">
            <v>114.68409506557001</v>
          </cell>
          <cell r="G4">
            <v>27.164999999999999</v>
          </cell>
        </row>
        <row r="5">
          <cell r="D5">
            <v>42.739830149559602</v>
          </cell>
          <cell r="E5">
            <v>-10.471633555879899</v>
          </cell>
          <cell r="F5">
            <v>95.951293854999093</v>
          </cell>
          <cell r="G5">
            <v>27.149000000000001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pred"/>
    </sheetNames>
    <sheetDataSet>
      <sheetData sheetId="0">
        <row r="2">
          <cell r="D2">
            <v>263.98873921134998</v>
          </cell>
          <cell r="E2">
            <v>181.965093395037</v>
          </cell>
          <cell r="F2">
            <v>346.01238502766398</v>
          </cell>
          <cell r="G2">
            <v>41.85</v>
          </cell>
        </row>
        <row r="3">
          <cell r="D3">
            <v>263.63041306109602</v>
          </cell>
          <cell r="E3">
            <v>181.60466274038299</v>
          </cell>
          <cell r="F3">
            <v>345.65616338180803</v>
          </cell>
          <cell r="G3">
            <v>41.850999999999999</v>
          </cell>
        </row>
        <row r="4">
          <cell r="D4">
            <v>260.81473098606102</v>
          </cell>
          <cell r="E4">
            <v>178.814009724931</v>
          </cell>
          <cell r="F4">
            <v>342.81545224719002</v>
          </cell>
          <cell r="G4">
            <v>41.838000000000001</v>
          </cell>
        </row>
        <row r="5">
          <cell r="D5">
            <v>247.39585432854099</v>
          </cell>
          <cell r="E5">
            <v>165.442372119917</v>
          </cell>
          <cell r="F5">
            <v>329.34933653716399</v>
          </cell>
          <cell r="G5">
            <v>41.814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pred"/>
    </sheetNames>
    <sheetDataSet>
      <sheetData sheetId="0">
        <row r="2">
          <cell r="D2">
            <v>83.630312981911999</v>
          </cell>
          <cell r="E2">
            <v>75.052622611091095</v>
          </cell>
          <cell r="F2">
            <v>92.208003352732902</v>
          </cell>
          <cell r="G2">
            <v>4.3760000000000003</v>
          </cell>
        </row>
        <row r="3">
          <cell r="D3">
            <v>83.785267621315995</v>
          </cell>
          <cell r="E3">
            <v>75.168834705553394</v>
          </cell>
          <cell r="F3">
            <v>92.401700537078597</v>
          </cell>
          <cell r="G3">
            <v>4.3959999999999999</v>
          </cell>
        </row>
        <row r="4">
          <cell r="D4">
            <v>85.308623599190398</v>
          </cell>
          <cell r="E4">
            <v>76.701012748260197</v>
          </cell>
          <cell r="F4">
            <v>93.916234450120498</v>
          </cell>
          <cell r="G4">
            <v>4.3920000000000003</v>
          </cell>
        </row>
        <row r="5">
          <cell r="D5">
            <v>86.282947489873294</v>
          </cell>
          <cell r="E5">
            <v>77.595455276916198</v>
          </cell>
          <cell r="F5">
            <v>94.970439702830404</v>
          </cell>
          <cell r="G5">
            <v>4.4320000000000004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77" dataDxfId="75" headerRowBorderDxfId="76" tableBorderDxfId="74" totalsRowBorderDxfId="73">
  <autoFilter ref="H2:M6" xr:uid="{D3980010-2201-43EF-9941-5D34E4A5CF0F}"/>
  <tableColumns count="6">
    <tableColumn id="1" xr3:uid="{48EA7560-AFDA-4976-872C-A62413C27C30}" name="Predictors" dataDxfId="72">
      <calculatedColumnFormula>Table5[[#This Row],[Predictors]]</calculatedColumnFormula>
    </tableColumn>
    <tableColumn id="2" xr3:uid="{B74BAF5A-A8B1-41AC-AA5C-9C7F4D3C00F5}" name="estimate" dataDxfId="71">
      <calculatedColumnFormula>[9]Mode_l_f0_pred!D2</calculatedColumnFormula>
    </tableColumn>
    <tableColumn id="6" xr3:uid="{25F0D2CD-4553-4F0F-A005-7B069A4DF146}" name="2.5% CI" dataDxfId="70">
      <calculatedColumnFormula>[9]Mode_l_f0_pred!E2</calculatedColumnFormula>
    </tableColumn>
    <tableColumn id="5" xr3:uid="{5C65DEBD-594B-4030-A893-0F5416AC8463}" name="97.5% CI" dataDxfId="69">
      <calculatedColumnFormula>[9]Mode_l_f0_pred!F2</calculatedColumnFormula>
    </tableColumn>
    <tableColumn id="4" xr3:uid="{E8CB2113-1504-4E4A-8C69-95B41702801D}" name="std.error" dataDxfId="20">
      <calculatedColumnFormula>[9]Mode_l_f0_pred!G2</calculatedColumnFormula>
    </tableColumn>
    <tableColumn id="8" xr3:uid="{C1996589-8716-4257-9BC3-42E65902C402}" name="|CI-delta|" dataDxfId="68">
      <calculatedColumnFormula>I3-J3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67" dataDxfId="65" headerRowBorderDxfId="66" tableBorderDxfId="64" totalsRowBorderDxfId="63">
  <autoFilter ref="H9:M13" xr:uid="{DE40A492-BBA9-4876-8724-BC64B3994271}"/>
  <tableColumns count="6">
    <tableColumn id="1" xr3:uid="{E34199D2-D5CB-45DC-96B2-AAECCF32344B}" name="Predictors" dataDxfId="62">
      <calculatedColumnFormula>A3</calculatedColumnFormula>
    </tableColumn>
    <tableColumn id="2" xr3:uid="{BF536D58-8825-421A-A286-3483AB4A0DBA}" name="estimate" dataDxfId="61">
      <calculatedColumnFormula>[10]Mode_h_f0_pred!D2</calculatedColumnFormula>
    </tableColumn>
    <tableColumn id="6" xr3:uid="{51E253F3-5545-4607-87E2-3713F0C79ED0}" name="2.5% CI" dataDxfId="60">
      <calculatedColumnFormula>[10]Mode_h_f0_pred!E2</calculatedColumnFormula>
    </tableColumn>
    <tableColumn id="5" xr3:uid="{39D9684C-88E4-42B1-822E-8BF560658BA3}" name="97.5% CI" dataDxfId="59">
      <calculatedColumnFormula>[10]Mode_h_f0_pred!F2</calculatedColumnFormula>
    </tableColumn>
    <tableColumn id="4" xr3:uid="{DBC249E2-0975-4309-BB60-C2B64E67BC66}" name="std.error" dataDxfId="19">
      <calculatedColumnFormula>[10]Mode_h_f0_pred!G2</calculatedColumnFormula>
    </tableColumn>
    <tableColumn id="8" xr3:uid="{91174BE1-7871-4821-9200-FC6E6061BBAE}" name="|CI-delta|" dataDxfId="58">
      <calculatedColumnFormula>I10-J10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6" totalsRowShown="0" headerRowDxfId="57" dataDxfId="55" headerRowBorderDxfId="56" tableBorderDxfId="54" totalsRowBorderDxfId="53">
  <autoFilter ref="O2:T6" xr:uid="{6BDDC793-1E7A-4B5C-BD08-84F047AC5B6B}"/>
  <tableColumns count="6">
    <tableColumn id="1" xr3:uid="{82A813F0-7850-4939-B6AE-4F49D1DC217D}" name="Predictors" dataDxfId="52">
      <calculatedColumnFormula>Table5[[#This Row],[Predictors]]</calculatedColumnFormula>
    </tableColumn>
    <tableColumn id="2" xr3:uid="{352EAC9D-A02A-4CE8-AF89-3ED3FCB5A979}" name="estimate" dataDxfId="51">
      <calculatedColumnFormula>[11]Mode_f0_exc_pred!D2</calculatedColumnFormula>
    </tableColumn>
    <tableColumn id="6" xr3:uid="{5E6CA2DC-274F-42F5-A8A5-390EFB24C110}" name="2.5% CI" dataDxfId="50">
      <calculatedColumnFormula>[11]Mode_f0_exc_pred!E2</calculatedColumnFormula>
    </tableColumn>
    <tableColumn id="5" xr3:uid="{EAC0DAFE-B91D-4C42-BDC9-4EF8ECE68B5F}" name="97.5% CI" dataDxfId="49">
      <calculatedColumnFormula>[11]Mode_f0_exc_pred!F2</calculatedColumnFormula>
    </tableColumn>
    <tableColumn id="4" xr3:uid="{0E59E29C-79E4-4F79-A612-1CA15B204B2B}" name="std.error" dataDxfId="18">
      <calculatedColumnFormula>[11]Mode_f0_exc_pred!G2</calculatedColumnFormula>
    </tableColumn>
    <tableColumn id="8" xr3:uid="{43307C70-1753-4EDD-A9F4-88C5315A288A}" name="|CI-delta|" dataDxfId="48">
      <calculatedColumnFormula>P3-Q3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47" dataDxfId="45" headerRowBorderDxfId="46" tableBorderDxfId="44" totalsRowBorderDxfId="43">
  <autoFilter ref="A2:F6" xr:uid="{31E79EDA-219D-4CFA-8AA6-6A991A81B772}"/>
  <tableColumns count="6">
    <tableColumn id="1" xr3:uid="{25702B6E-B402-46EF-BB07-89FAEF761F4F}" name="Predictors" dataDxfId="42"/>
    <tableColumn id="2" xr3:uid="{55B41C0A-72EC-4198-AA0E-BDC398F9A9B6}" name="estimate" dataDxfId="13">
      <calculatedColumnFormula>[7]Mode_l_t_pred!D2</calculatedColumnFormula>
    </tableColumn>
    <tableColumn id="6" xr3:uid="{6F9FB966-53EF-492A-8818-43E47D6A804A}" name="2.5% CI" dataDxfId="16">
      <calculatedColumnFormula>[7]Mode_l_t_pred!E2</calculatedColumnFormula>
    </tableColumn>
    <tableColumn id="5" xr3:uid="{79B4821D-DF78-4C65-827E-002BD888F3B1}" name="97.5% CI" dataDxfId="15">
      <calculatedColumnFormula>[7]Mode_l_t_pred!F2</calculatedColumnFormula>
    </tableColumn>
    <tableColumn id="11" xr3:uid="{F482AED5-B0BB-44BF-A8A3-D22BD51F16CA}" name="std.error" dataDxfId="14">
      <calculatedColumnFormula>[7]Mode_l_t_pred!G2</calculatedColumnFormula>
    </tableColumn>
    <tableColumn id="8" xr3:uid="{E2CC2F45-52B6-411C-8857-874E710E7E9B}" name="|CI-delta|" dataDxfId="41">
      <calculatedColumnFormula>Table5[[#This Row],[estimate]]-Table5[[#This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40" dataDxfId="38" headerRowBorderDxfId="39" tableBorderDxfId="37" totalsRowBorderDxfId="36">
  <autoFilter ref="A9:F13" xr:uid="{873E651E-364D-4C9A-AC67-F669F1DC98F7}"/>
  <tableColumns count="6">
    <tableColumn id="1" xr3:uid="{13F39383-83C5-45EF-A3DC-AB048CB47D6B}" name="Predictors" dataDxfId="35">
      <calculatedColumnFormula>A3</calculatedColumnFormula>
    </tableColumn>
    <tableColumn id="2" xr3:uid="{FC01EC59-6FE5-4984-BD8C-56885D9A31B8}" name="estimate" dataDxfId="34">
      <calculatedColumnFormula>[8]Mode_h_t_pred!D2</calculatedColumnFormula>
    </tableColumn>
    <tableColumn id="6" xr3:uid="{123C5CEC-9EE4-42F1-8816-CAF425B9D6D8}" name="2.5% CI" dataDxfId="33">
      <calculatedColumnFormula>[8]Mode_h_t_pred!E2</calculatedColumnFormula>
    </tableColumn>
    <tableColumn id="5" xr3:uid="{92067161-C954-46A0-8425-5016FA39924E}" name="97.5% CI" dataDxfId="32">
      <calculatedColumnFormula>[8]Mode_h_t_pred!F2</calculatedColumnFormula>
    </tableColumn>
    <tableColumn id="11" xr3:uid="{BC66FE52-2DDC-4CAC-9D64-34A38A088B90}" name="std.error" dataDxfId="21">
      <calculatedColumnFormula>[8]Mode_h_t_pred!G2</calculatedColumnFormula>
    </tableColumn>
    <tableColumn id="8" xr3:uid="{017AD943-F50D-4872-8482-F88D6E168424}" name="|CI-delta|" dataDxfId="31">
      <calculatedColumnFormula>B10-C10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9:T13" totalsRowShown="0" headerRowDxfId="30" dataDxfId="28" headerRowBorderDxfId="29" tableBorderDxfId="27" totalsRowBorderDxfId="26">
  <autoFilter ref="O9:T13" xr:uid="{16906F7D-6662-46E4-84F3-9AAF62C61242}"/>
  <tableColumns count="6">
    <tableColumn id="1" xr3:uid="{89F96BA7-E1A0-43BA-9990-4183F8DC6997}" name="Predictors" dataDxfId="25">
      <calculatedColumnFormula>A3</calculatedColumnFormula>
    </tableColumn>
    <tableColumn id="2" xr3:uid="{7CE57966-36A6-4A00-A33D-285D0817534A}" name="estimate" dataDxfId="12">
      <calculatedColumnFormula>[12]Mode_lh_slope_pred!D2</calculatedColumnFormula>
    </tableColumn>
    <tableColumn id="6" xr3:uid="{FF4061DC-ECCB-4575-BFAB-736ED74106BB}" name="2.5% CI" dataDxfId="24">
      <calculatedColumnFormula>[12]Mode_lh_slope_pred!E2</calculatedColumnFormula>
    </tableColumn>
    <tableColumn id="5" xr3:uid="{86574847-CC7E-41F3-9B86-76D99ED48F82}" name="97.5% CI" dataDxfId="23">
      <calculatedColumnFormula>[12]Mode_lh_slope_pred!F2</calculatedColumnFormula>
    </tableColumn>
    <tableColumn id="4" xr3:uid="{A43D54BB-7A47-4B0E-9684-522556191ADA}" name="std.error" dataDxfId="17">
      <calculatedColumnFormula>[12]Mode_lh_slope_pred!G2</calculatedColumnFormula>
    </tableColumn>
    <tableColumn id="8" xr3:uid="{BDAF6820-92C5-4CC2-BE97-6CFF45D70993}" name="|CI-delta|" dataDxfId="22">
      <calculatedColumnFormula>P10-Q10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E11"/>
  <sheetViews>
    <sheetView showGridLines="0" zoomScale="70" zoomScaleNormal="70" zoomScaleSheetLayoutView="55" workbookViewId="0"/>
  </sheetViews>
  <sheetFormatPr defaultColWidth="13.88671875" defaultRowHeight="13.2" x14ac:dyDescent="0.25"/>
  <cols>
    <col min="1" max="1" width="12.33203125" style="12" customWidth="1"/>
    <col min="2" max="3" width="7.6640625" style="11" customWidth="1"/>
    <col min="4" max="5" width="11.44140625" style="11" customWidth="1"/>
    <col min="6" max="7" width="8.6640625" style="11" customWidth="1"/>
    <col min="8" max="8" width="11.44140625" style="11" customWidth="1"/>
    <col min="9" max="9" width="9.6640625" style="13" customWidth="1"/>
    <col min="10" max="10" width="11.44140625" style="13" customWidth="1"/>
    <col min="11" max="12" width="7.6640625" style="11" customWidth="1"/>
    <col min="13" max="14" width="11.44140625" style="11" customWidth="1"/>
    <col min="15" max="16" width="8.6640625" style="11" customWidth="1"/>
    <col min="17" max="17" width="11.44140625" style="14" customWidth="1"/>
    <col min="18" max="18" width="9.6640625" style="14" customWidth="1"/>
    <col min="19" max="19" width="11.44140625" style="14" customWidth="1"/>
    <col min="20" max="21" width="7.6640625" style="11" customWidth="1"/>
    <col min="22" max="23" width="11.44140625" style="11" customWidth="1"/>
    <col min="24" max="25" width="8.6640625" style="11" customWidth="1"/>
    <col min="26" max="26" width="11.44140625" style="14" customWidth="1"/>
    <col min="27" max="27" width="9.6640625" style="14" customWidth="1"/>
    <col min="28" max="28" width="11.44140625" style="14" customWidth="1"/>
    <col min="29" max="30" width="7.6640625" style="11" customWidth="1"/>
    <col min="31" max="32" width="11.44140625" style="11" customWidth="1"/>
    <col min="33" max="34" width="8.6640625" style="11" customWidth="1"/>
    <col min="35" max="35" width="11.44140625" style="14" customWidth="1"/>
    <col min="36" max="36" width="9.6640625" style="14" customWidth="1"/>
    <col min="37" max="37" width="11.44140625" style="14" customWidth="1"/>
    <col min="38" max="39" width="7.6640625" style="11" customWidth="1"/>
    <col min="40" max="41" width="11.44140625" style="11" customWidth="1"/>
    <col min="42" max="43" width="8.6640625" style="11" customWidth="1"/>
    <col min="44" max="44" width="11.44140625" style="14" customWidth="1"/>
    <col min="45" max="45" width="9.6640625" style="14" customWidth="1"/>
    <col min="46" max="46" width="11.44140625" style="14" customWidth="1"/>
    <col min="47" max="48" width="7.6640625" style="11" customWidth="1"/>
    <col min="49" max="50" width="11.44140625" style="11" customWidth="1"/>
    <col min="51" max="52" width="8.6640625" style="11" customWidth="1"/>
    <col min="53" max="53" width="11.44140625" style="14" customWidth="1"/>
    <col min="54" max="54" width="9.6640625" style="14" customWidth="1"/>
    <col min="55" max="55" width="11.44140625" style="14" customWidth="1"/>
    <col min="56" max="57" width="11.44140625" style="11" customWidth="1"/>
    <col min="58" max="16384" width="13.88671875" style="11"/>
  </cols>
  <sheetData>
    <row r="1" spans="1:57" s="10" customFormat="1" ht="33.6" customHeight="1" thickBot="1" x14ac:dyDescent="0.35">
      <c r="A1" s="49" t="s">
        <v>43</v>
      </c>
      <c r="B1" s="104" t="s">
        <v>24</v>
      </c>
      <c r="C1" s="102"/>
      <c r="D1" s="102"/>
      <c r="E1" s="102"/>
      <c r="F1" s="102"/>
      <c r="G1" s="102"/>
      <c r="H1" s="102"/>
      <c r="I1" s="102"/>
      <c r="J1" s="102"/>
      <c r="K1" s="101" t="s">
        <v>25</v>
      </c>
      <c r="L1" s="102"/>
      <c r="M1" s="102"/>
      <c r="N1" s="102"/>
      <c r="O1" s="102"/>
      <c r="P1" s="102"/>
      <c r="Q1" s="102"/>
      <c r="R1" s="102"/>
      <c r="S1" s="103"/>
      <c r="T1" s="101" t="s">
        <v>26</v>
      </c>
      <c r="U1" s="102"/>
      <c r="V1" s="102"/>
      <c r="W1" s="102"/>
      <c r="X1" s="102"/>
      <c r="Y1" s="102"/>
      <c r="Z1" s="102"/>
      <c r="AA1" s="102"/>
      <c r="AB1" s="103"/>
      <c r="AC1" s="102" t="s">
        <v>27</v>
      </c>
      <c r="AD1" s="102"/>
      <c r="AE1" s="102"/>
      <c r="AF1" s="102"/>
      <c r="AG1" s="102"/>
      <c r="AH1" s="102"/>
      <c r="AI1" s="102"/>
      <c r="AJ1" s="102"/>
      <c r="AK1" s="103"/>
      <c r="AL1" s="101" t="s">
        <v>28</v>
      </c>
      <c r="AM1" s="102"/>
      <c r="AN1" s="102"/>
      <c r="AO1" s="102"/>
      <c r="AP1" s="102"/>
      <c r="AQ1" s="102"/>
      <c r="AR1" s="102"/>
      <c r="AS1" s="102"/>
      <c r="AT1" s="103"/>
      <c r="AU1" s="101" t="s">
        <v>29</v>
      </c>
      <c r="AV1" s="102"/>
      <c r="AW1" s="102"/>
      <c r="AX1" s="102"/>
      <c r="AY1" s="102"/>
      <c r="AZ1" s="102"/>
      <c r="BA1" s="102"/>
      <c r="BB1" s="102"/>
      <c r="BC1" s="103"/>
      <c r="BD1" s="100" t="s">
        <v>36</v>
      </c>
      <c r="BE1" s="100"/>
    </row>
    <row r="2" spans="1:57" s="45" customFormat="1" ht="33.6" customHeight="1" thickTop="1" thickBot="1" x14ac:dyDescent="0.3">
      <c r="A2" s="38" t="s">
        <v>33</v>
      </c>
      <c r="B2" s="39" t="s">
        <v>38</v>
      </c>
      <c r="C2" s="38" t="s">
        <v>1</v>
      </c>
      <c r="D2" s="38" t="s">
        <v>9</v>
      </c>
      <c r="E2" s="38" t="s">
        <v>10</v>
      </c>
      <c r="F2" s="38" t="s">
        <v>7</v>
      </c>
      <c r="G2" s="38" t="s">
        <v>11</v>
      </c>
      <c r="H2" s="38" t="s">
        <v>21</v>
      </c>
      <c r="I2" s="40" t="s">
        <v>41</v>
      </c>
      <c r="J2" s="40" t="s">
        <v>32</v>
      </c>
      <c r="K2" s="41" t="str">
        <f t="shared" ref="K2:S2" si="0">B2</f>
        <v>β1</v>
      </c>
      <c r="L2" s="38" t="str">
        <f t="shared" si="0"/>
        <v xml:space="preserve">SE </v>
      </c>
      <c r="M2" s="38" t="str">
        <f t="shared" si="0"/>
        <v>2.5% CI</v>
      </c>
      <c r="N2" s="38" t="str">
        <f t="shared" si="0"/>
        <v>97.5% CI</v>
      </c>
      <c r="O2" s="38" t="str">
        <f t="shared" si="0"/>
        <v>t</v>
      </c>
      <c r="P2" s="38" t="str">
        <f t="shared" si="0"/>
        <v>df</v>
      </c>
      <c r="Q2" s="42" t="str">
        <f t="shared" si="0"/>
        <v>p. val.</v>
      </c>
      <c r="R2" s="42" t="str">
        <f t="shared" si="0"/>
        <v>p.adj. (bf=16)</v>
      </c>
      <c r="S2" s="43" t="str">
        <f t="shared" si="0"/>
        <v>sig.</v>
      </c>
      <c r="T2" s="41" t="str">
        <f t="shared" ref="T2:AB2" si="1">B2</f>
        <v>β1</v>
      </c>
      <c r="U2" s="38" t="str">
        <f t="shared" si="1"/>
        <v xml:space="preserve">SE </v>
      </c>
      <c r="V2" s="38" t="str">
        <f t="shared" si="1"/>
        <v>2.5% CI</v>
      </c>
      <c r="W2" s="38" t="str">
        <f t="shared" si="1"/>
        <v>97.5% CI</v>
      </c>
      <c r="X2" s="38" t="str">
        <f t="shared" si="1"/>
        <v>t</v>
      </c>
      <c r="Y2" s="38" t="str">
        <f t="shared" si="1"/>
        <v>df</v>
      </c>
      <c r="Z2" s="42" t="str">
        <f t="shared" si="1"/>
        <v>p. val.</v>
      </c>
      <c r="AA2" s="42" t="str">
        <f t="shared" si="1"/>
        <v>p.adj. (bf=16)</v>
      </c>
      <c r="AB2" s="43" t="str">
        <f t="shared" si="1"/>
        <v>sig.</v>
      </c>
      <c r="AC2" s="38" t="str">
        <f t="shared" ref="AC2:AI2" si="2">B2</f>
        <v>β1</v>
      </c>
      <c r="AD2" s="38" t="str">
        <f t="shared" si="2"/>
        <v xml:space="preserve">SE </v>
      </c>
      <c r="AE2" s="38" t="str">
        <f t="shared" si="2"/>
        <v>2.5% CI</v>
      </c>
      <c r="AF2" s="38" t="str">
        <f t="shared" si="2"/>
        <v>97.5% CI</v>
      </c>
      <c r="AG2" s="38" t="str">
        <f t="shared" si="2"/>
        <v>t</v>
      </c>
      <c r="AH2" s="38" t="str">
        <f t="shared" si="2"/>
        <v>df</v>
      </c>
      <c r="AI2" s="42" t="str">
        <f t="shared" si="2"/>
        <v>p. val.</v>
      </c>
      <c r="AJ2" s="42" t="str">
        <f t="shared" ref="AJ2" si="3">I2</f>
        <v>p.adj. (bf=16)</v>
      </c>
      <c r="AK2" s="43" t="str">
        <f>J2</f>
        <v>sig.</v>
      </c>
      <c r="AL2" s="41" t="str">
        <f t="shared" ref="AL2:AR2" si="4">B2</f>
        <v>β1</v>
      </c>
      <c r="AM2" s="38" t="str">
        <f t="shared" si="4"/>
        <v xml:space="preserve">SE </v>
      </c>
      <c r="AN2" s="38" t="str">
        <f t="shared" si="4"/>
        <v>2.5% CI</v>
      </c>
      <c r="AO2" s="38" t="str">
        <f t="shared" si="4"/>
        <v>97.5% CI</v>
      </c>
      <c r="AP2" s="38" t="str">
        <f t="shared" si="4"/>
        <v>t</v>
      </c>
      <c r="AQ2" s="38" t="str">
        <f t="shared" si="4"/>
        <v>df</v>
      </c>
      <c r="AR2" s="42" t="str">
        <f t="shared" si="4"/>
        <v>p. val.</v>
      </c>
      <c r="AS2" s="42" t="str">
        <f t="shared" ref="AS2" si="5">I2</f>
        <v>p.adj. (bf=16)</v>
      </c>
      <c r="AT2" s="43" t="str">
        <f>J2</f>
        <v>sig.</v>
      </c>
      <c r="AU2" s="41" t="str">
        <f t="shared" ref="AU2:BA2" si="6">B2</f>
        <v>β1</v>
      </c>
      <c r="AV2" s="38" t="str">
        <f t="shared" si="6"/>
        <v xml:space="preserve">SE </v>
      </c>
      <c r="AW2" s="38" t="str">
        <f t="shared" si="6"/>
        <v>2.5% CI</v>
      </c>
      <c r="AX2" s="38" t="str">
        <f t="shared" si="6"/>
        <v>97.5% CI</v>
      </c>
      <c r="AY2" s="38" t="str">
        <f t="shared" si="6"/>
        <v>t</v>
      </c>
      <c r="AZ2" s="38" t="str">
        <f t="shared" si="6"/>
        <v>df</v>
      </c>
      <c r="BA2" s="42" t="str">
        <f t="shared" si="6"/>
        <v>p. val.</v>
      </c>
      <c r="BB2" s="42" t="str">
        <f t="shared" ref="BB2" si="7">I2</f>
        <v>p.adj. (bf=16)</v>
      </c>
      <c r="BC2" s="44" t="str">
        <f>S2</f>
        <v>sig.</v>
      </c>
      <c r="BD2" s="38" t="s">
        <v>34</v>
      </c>
      <c r="BE2" s="38" t="s">
        <v>35</v>
      </c>
    </row>
    <row r="3" spans="1:57" s="20" customFormat="1" ht="33.6" customHeight="1" thickTop="1" thickBot="1" x14ac:dyDescent="0.3">
      <c r="A3" s="16" t="s">
        <v>22</v>
      </c>
      <c r="B3" s="17">
        <f>[1]Mode_l_f0_b1!C2</f>
        <v>0.155</v>
      </c>
      <c r="C3" s="18">
        <f>[1]Mode_l_f0_b1!D2</f>
        <v>-0.50932467494338696</v>
      </c>
      <c r="D3" s="18">
        <f>[1]Mode_l_f0_b1!E2</f>
        <v>0.81923395375142405</v>
      </c>
      <c r="E3" s="18">
        <f>[1]Mode_l_f0_b1!F2</f>
        <v>0.29799999999999999</v>
      </c>
      <c r="F3" s="18">
        <f>[1]Mode_l_f0_b1!G2</f>
        <v>0.52</v>
      </c>
      <c r="G3" s="18">
        <f>[1]Mode_l_f0_b1!H2</f>
        <v>10.029999999999999</v>
      </c>
      <c r="H3" s="47">
        <f>[1]Mode_l_f0_b1!I2</f>
        <v>0.61463913898178602</v>
      </c>
      <c r="I3" s="47">
        <f>[1]Mode_l_f0_b1!J2</f>
        <v>0</v>
      </c>
      <c r="J3" s="37">
        <f>[1]Mode_l_f0_b1!K2</f>
        <v>0</v>
      </c>
      <c r="K3" s="19">
        <f>[1]Mode_l_f0_b1!C3</f>
        <v>1.6779999999999999</v>
      </c>
      <c r="L3" s="18">
        <f>[1]Mode_l_f0_b1!D3</f>
        <v>0.98094671119536303</v>
      </c>
      <c r="M3" s="18">
        <f>[1]Mode_l_f0_b1!E3</f>
        <v>2.3756745233613201</v>
      </c>
      <c r="N3" s="18">
        <f>[1]Mode_l_f0_b1!F3</f>
        <v>0.312</v>
      </c>
      <c r="O3" s="18">
        <f>[1]Mode_l_f0_b1!G3</f>
        <v>5.3739999999999997</v>
      </c>
      <c r="P3" s="18">
        <f>[1]Mode_l_f0_b1!H3</f>
        <v>9.84</v>
      </c>
      <c r="Q3" s="47">
        <f>[1]Mode_l_f0_b1!I3</f>
        <v>3.30365774290739E-4</v>
      </c>
      <c r="R3" s="47">
        <f>[1]Mode_l_f0_b1!J3</f>
        <v>0</v>
      </c>
      <c r="S3" s="37">
        <f>[1]Mode_l_f0_b1!K3</f>
        <v>0</v>
      </c>
      <c r="T3" s="19">
        <f>[1]Mode_l_f0_b1!C4</f>
        <v>2.653</v>
      </c>
      <c r="U3" s="18">
        <f>[1]Mode_l_f0_b1!D4</f>
        <v>1.46090198672798</v>
      </c>
      <c r="V3" s="18">
        <f>[1]Mode_l_f0_b1!E4</f>
        <v>3.8443670291945899</v>
      </c>
      <c r="W3" s="18">
        <f>[1]Mode_l_f0_b1!F4</f>
        <v>0.53600000000000003</v>
      </c>
      <c r="X3" s="18">
        <f>[1]Mode_l_f0_b1!G4</f>
        <v>4.9470000000000001</v>
      </c>
      <c r="Y3" s="18">
        <f>[1]Mode_l_f0_b1!H4</f>
        <v>10.19</v>
      </c>
      <c r="Z3" s="47">
        <f>[1]Mode_l_f0_b1!I4</f>
        <v>5.4934882337708999E-4</v>
      </c>
      <c r="AA3" s="47">
        <f>[1]Mode_l_f0_b1!J4</f>
        <v>0</v>
      </c>
      <c r="AB3" s="37">
        <f>[1]Mode_l_f0_b1!K4</f>
        <v>0</v>
      </c>
      <c r="AC3" s="18">
        <f>[1]Mode_l_f0_b1!C5</f>
        <v>1.5229999999999999</v>
      </c>
      <c r="AD3" s="18">
        <f>[1]Mode_l_f0_b1!D5</f>
        <v>0.48716855293710698</v>
      </c>
      <c r="AE3" s="18">
        <f>[1]Mode_l_f0_b1!E5</f>
        <v>2.55954327149714</v>
      </c>
      <c r="AF3" s="18">
        <f>[1]Mode_l_f0_b1!F5</f>
        <v>0.46500000000000002</v>
      </c>
      <c r="AG3" s="18">
        <f>[1]Mode_l_f0_b1!G5</f>
        <v>3.2759999999999998</v>
      </c>
      <c r="AH3" s="18">
        <f>[1]Mode_l_f0_b1!H5</f>
        <v>9.98</v>
      </c>
      <c r="AI3" s="47">
        <f>[1]Mode_l_f0_b1!I5</f>
        <v>8.3573532134470999E-3</v>
      </c>
      <c r="AJ3" s="47">
        <f>[1]Mode_l_f0_b1!J5</f>
        <v>0</v>
      </c>
      <c r="AK3" s="37">
        <f>[1]Mode_l_f0_b1!K5</f>
        <v>0</v>
      </c>
      <c r="AL3" s="19">
        <f>[1]Mode_l_f0_b1!C6</f>
        <v>2.4980000000000002</v>
      </c>
      <c r="AM3" s="18">
        <f>[1]Mode_l_f0_b1!D6</f>
        <v>0.84916284536379405</v>
      </c>
      <c r="AN3" s="18">
        <f>[1]Mode_l_f0_b1!E6</f>
        <v>4.14619652630837</v>
      </c>
      <c r="AO3" s="18">
        <f>[1]Mode_l_f0_b1!F6</f>
        <v>0.74099999999999999</v>
      </c>
      <c r="AP3" s="18">
        <f>[1]Mode_l_f0_b1!G6</f>
        <v>3.37</v>
      </c>
      <c r="AQ3" s="18">
        <f>[1]Mode_l_f0_b1!H6</f>
        <v>10.130000000000001</v>
      </c>
      <c r="AR3" s="47">
        <f>[1]Mode_l_f0_b1!I6</f>
        <v>6.9947271466713999E-3</v>
      </c>
      <c r="AS3" s="47">
        <f>[1]Mode_l_f0_b1!J6</f>
        <v>0</v>
      </c>
      <c r="AT3" s="37">
        <f>[1]Mode_l_f0_b1!K6</f>
        <v>0</v>
      </c>
      <c r="AU3" s="19">
        <f>[1]Mode_l_f0_b1!C7</f>
        <v>0.97399999999999998</v>
      </c>
      <c r="AV3" s="18">
        <f>[1]Mode_l_f0_b1!D7</f>
        <v>-0.28912803312728602</v>
      </c>
      <c r="AW3" s="18">
        <f>[1]Mode_l_f0_b1!E7</f>
        <v>2.2377770908394501</v>
      </c>
      <c r="AX3" s="18">
        <f>[1]Mode_l_f0_b1!F7</f>
        <v>0.56799999999999995</v>
      </c>
      <c r="AY3" s="18">
        <f>[1]Mode_l_f0_b1!G7</f>
        <v>1.7150000000000001</v>
      </c>
      <c r="AZ3" s="18">
        <f>[1]Mode_l_f0_b1!H7</f>
        <v>10.119999999999999</v>
      </c>
      <c r="BA3" s="47">
        <f>[1]Mode_l_f0_b1!I7</f>
        <v>0.11665714891005401</v>
      </c>
      <c r="BB3" s="47">
        <f>[1]Mode_l_f0_b1!J7</f>
        <v>0</v>
      </c>
      <c r="BC3" s="37">
        <f>[1]Mode_l_f0_b1!K7</f>
        <v>0</v>
      </c>
      <c r="BD3" s="18" t="e">
        <f>#REF!</f>
        <v>#REF!</v>
      </c>
      <c r="BE3" s="18" t="e">
        <f>#REF!</f>
        <v>#REF!</v>
      </c>
    </row>
    <row r="4" spans="1:57" s="20" customFormat="1" ht="33.6" customHeight="1" thickBot="1" x14ac:dyDescent="0.3">
      <c r="A4" s="21" t="s">
        <v>23</v>
      </c>
      <c r="B4" s="22">
        <f>[2]Mode_h_f0_b1!C2</f>
        <v>0.39900000000000002</v>
      </c>
      <c r="C4" s="15">
        <f>[2]Mode_h_f0_b1!D2</f>
        <v>-0.42336300135013699</v>
      </c>
      <c r="D4" s="15">
        <f>[2]Mode_h_f0_b1!E2</f>
        <v>1.2215647749507701</v>
      </c>
      <c r="E4" s="15">
        <f>[2]Mode_h_f0_b1!F2</f>
        <v>0.371</v>
      </c>
      <c r="F4" s="15">
        <f>[2]Mode_h_f0_b1!G2</f>
        <v>1.075</v>
      </c>
      <c r="G4" s="15">
        <f>[2]Mode_h_f0_b1!H2</f>
        <v>10.46</v>
      </c>
      <c r="H4" s="47">
        <f>[2]Mode_h_f0_b1!I2</f>
        <v>0.30662973441607699</v>
      </c>
      <c r="I4" s="47">
        <f>[2]Mode_h_f0_b1!J2</f>
        <v>0</v>
      </c>
      <c r="J4" s="37">
        <f>[2]Mode_h_f0_b1!K2</f>
        <v>0</v>
      </c>
      <c r="K4" s="23">
        <f>[2]Mode_h_f0_b1!C3</f>
        <v>1.7450000000000001</v>
      </c>
      <c r="L4" s="15">
        <f>[2]Mode_h_f0_b1!D3</f>
        <v>0.98441670057889097</v>
      </c>
      <c r="M4" s="15">
        <f>[2]Mode_h_f0_b1!E3</f>
        <v>2.5049340362978398</v>
      </c>
      <c r="N4" s="15">
        <f>[2]Mode_h_f0_b1!F3</f>
        <v>0.34300000000000003</v>
      </c>
      <c r="O4" s="15">
        <f>[2]Mode_h_f0_b1!G3</f>
        <v>5.0860000000000003</v>
      </c>
      <c r="P4" s="15">
        <f>[2]Mode_h_f0_b1!H3</f>
        <v>10.4</v>
      </c>
      <c r="Q4" s="47">
        <f>[2]Mode_h_f0_b1!I3</f>
        <v>4.1824895765265902E-4</v>
      </c>
      <c r="R4" s="47">
        <f>[2]Mode_h_f0_b1!J3</f>
        <v>0</v>
      </c>
      <c r="S4" s="37">
        <f>[2]Mode_h_f0_b1!K3</f>
        <v>0</v>
      </c>
      <c r="T4" s="23">
        <f>[2]Mode_h_f0_b1!C4</f>
        <v>4.4820000000000002</v>
      </c>
      <c r="U4" s="15">
        <f>[2]Mode_h_f0_b1!D4</f>
        <v>2.9858357536051598</v>
      </c>
      <c r="V4" s="15">
        <f>[2]Mode_h_f0_b1!E4</f>
        <v>5.9773968438106104</v>
      </c>
      <c r="W4" s="15">
        <f>[2]Mode_h_f0_b1!F4</f>
        <v>0.67300000000000004</v>
      </c>
      <c r="X4" s="15">
        <f>[2]Mode_h_f0_b1!G4</f>
        <v>6.6559999999999997</v>
      </c>
      <c r="Y4" s="15">
        <f>[2]Mode_h_f0_b1!H4</f>
        <v>10.23</v>
      </c>
      <c r="Z4" s="47">
        <f>[2]Mode_h_f0_b1!I4</f>
        <v>5.08945322189508E-5</v>
      </c>
      <c r="AA4" s="47">
        <f>[2]Mode_h_f0_b1!J4</f>
        <v>0</v>
      </c>
      <c r="AB4" s="37">
        <f>[2]Mode_h_f0_b1!K4</f>
        <v>0</v>
      </c>
      <c r="AC4" s="15">
        <f>[2]Mode_h_f0_b1!C5</f>
        <v>1.3460000000000001</v>
      </c>
      <c r="AD4" s="15">
        <f>[2]Mode_h_f0_b1!D5</f>
        <v>0.27045568861066399</v>
      </c>
      <c r="AE4" s="15">
        <f>[2]Mode_h_f0_b1!E5</f>
        <v>2.4206931740515301</v>
      </c>
      <c r="AF4" s="15">
        <f>[2]Mode_h_f0_b1!F5</f>
        <v>0.48199999999999998</v>
      </c>
      <c r="AG4" s="15">
        <f>[2]Mode_h_f0_b1!G5</f>
        <v>2.7909999999999999</v>
      </c>
      <c r="AH4" s="15">
        <f>[2]Mode_h_f0_b1!H5</f>
        <v>9.94</v>
      </c>
      <c r="AI4" s="47">
        <f>[2]Mode_h_f0_b1!I5</f>
        <v>1.91910230591417E-2</v>
      </c>
      <c r="AJ4" s="47">
        <f>[2]Mode_h_f0_b1!J5</f>
        <v>0</v>
      </c>
      <c r="AK4" s="37">
        <f>[2]Mode_h_f0_b1!K5</f>
        <v>0</v>
      </c>
      <c r="AL4" s="23">
        <f>[2]Mode_h_f0_b1!C6</f>
        <v>4.0830000000000002</v>
      </c>
      <c r="AM4" s="15">
        <f>[2]Mode_h_f0_b1!D6</f>
        <v>2.1049385234399902</v>
      </c>
      <c r="AN4" s="15">
        <f>[2]Mode_h_f0_b1!E6</f>
        <v>6.0600915026208497</v>
      </c>
      <c r="AO4" s="15">
        <f>[2]Mode_h_f0_b1!F6</f>
        <v>0.88900000000000001</v>
      </c>
      <c r="AP4" s="15">
        <f>[2]Mode_h_f0_b1!G6</f>
        <v>4.59</v>
      </c>
      <c r="AQ4" s="15">
        <f>[2]Mode_h_f0_b1!H6</f>
        <v>10.15</v>
      </c>
      <c r="AR4" s="47">
        <f>[2]Mode_h_f0_b1!I6</f>
        <v>9.5600722246835801E-4</v>
      </c>
      <c r="AS4" s="47">
        <f>[2]Mode_h_f0_b1!J6</f>
        <v>0</v>
      </c>
      <c r="AT4" s="37">
        <f>[2]Mode_h_f0_b1!K6</f>
        <v>0</v>
      </c>
      <c r="AU4" s="23">
        <f>[2]Mode_h_f0_b1!C7</f>
        <v>2.7370000000000001</v>
      </c>
      <c r="AV4" s="15">
        <f>[2]Mode_h_f0_b1!D7</f>
        <v>1.0810233690402899</v>
      </c>
      <c r="AW4" s="15">
        <f>[2]Mode_h_f0_b1!E7</f>
        <v>4.3928578454680496</v>
      </c>
      <c r="AX4" s="15">
        <f>[2]Mode_h_f0_b1!F7</f>
        <v>0.745</v>
      </c>
      <c r="AY4" s="15">
        <f>[2]Mode_h_f0_b1!G7</f>
        <v>3.673</v>
      </c>
      <c r="AZ4" s="15">
        <f>[2]Mode_h_f0_b1!H7</f>
        <v>10.19</v>
      </c>
      <c r="BA4" s="47">
        <f>[2]Mode_h_f0_b1!I7</f>
        <v>4.15989818978677E-3</v>
      </c>
      <c r="BB4" s="47">
        <f>[2]Mode_h_f0_b1!J7</f>
        <v>0</v>
      </c>
      <c r="BC4" s="37">
        <f>[2]Mode_h_f0_b1!K7</f>
        <v>0</v>
      </c>
      <c r="BD4" s="15" t="e">
        <f>#REF!</f>
        <v>#REF!</v>
      </c>
      <c r="BE4" s="15" t="e">
        <f>#REF!</f>
        <v>#REF!</v>
      </c>
    </row>
    <row r="5" spans="1:57" s="20" customFormat="1" ht="33.6" customHeight="1" thickBot="1" x14ac:dyDescent="0.3">
      <c r="A5" s="24" t="s">
        <v>45</v>
      </c>
      <c r="B5" s="25"/>
      <c r="C5" s="26"/>
      <c r="D5" s="26"/>
      <c r="E5" s="26"/>
      <c r="F5" s="26"/>
      <c r="G5" s="26"/>
      <c r="H5" s="47"/>
      <c r="I5" s="47"/>
      <c r="J5" s="37"/>
      <c r="K5" s="27"/>
      <c r="L5" s="26"/>
      <c r="M5" s="26"/>
      <c r="N5" s="26"/>
      <c r="O5" s="26"/>
      <c r="P5" s="26"/>
      <c r="Q5" s="47"/>
      <c r="R5" s="47"/>
      <c r="S5" s="37"/>
      <c r="T5" s="27"/>
      <c r="U5" s="26"/>
      <c r="V5" s="26"/>
      <c r="W5" s="26"/>
      <c r="X5" s="26"/>
      <c r="Y5" s="26"/>
      <c r="Z5" s="47"/>
      <c r="AA5" s="47"/>
      <c r="AB5" s="37"/>
      <c r="AC5" s="26"/>
      <c r="AD5" s="26"/>
      <c r="AE5" s="26"/>
      <c r="AF5" s="26"/>
      <c r="AG5" s="26"/>
      <c r="AH5" s="26"/>
      <c r="AI5" s="47"/>
      <c r="AJ5" s="47"/>
      <c r="AK5" s="37"/>
      <c r="AL5" s="27"/>
      <c r="AM5" s="26"/>
      <c r="AN5" s="26"/>
      <c r="AO5" s="26"/>
      <c r="AP5" s="26"/>
      <c r="AQ5" s="26"/>
      <c r="AR5" s="47"/>
      <c r="AS5" s="47"/>
      <c r="AT5" s="37"/>
      <c r="AU5" s="27"/>
      <c r="AV5" s="26"/>
      <c r="AW5" s="26"/>
      <c r="AX5" s="26"/>
      <c r="AY5" s="26"/>
      <c r="AZ5" s="26"/>
      <c r="BA5" s="47"/>
      <c r="BB5" s="47"/>
      <c r="BC5" s="37"/>
      <c r="BD5" s="26"/>
      <c r="BE5" s="26"/>
    </row>
    <row r="6" spans="1:57" s="20" customFormat="1" ht="33.6" customHeight="1" thickBot="1" x14ac:dyDescent="0.3">
      <c r="A6" s="24" t="s">
        <v>4</v>
      </c>
      <c r="B6" s="25">
        <f>[3]Mode_f0_exc_b1!C2</f>
        <v>0.26100000000000001</v>
      </c>
      <c r="C6" s="26">
        <f>[3]Mode_f0_exc_b1!D2</f>
        <v>-0.41254820729372099</v>
      </c>
      <c r="D6" s="26">
        <f>[3]Mode_f0_exc_b1!E2</f>
        <v>0.93527551925025898</v>
      </c>
      <c r="E6" s="26">
        <f>[3]Mode_f0_exc_b1!F2</f>
        <v>0.30299999999999999</v>
      </c>
      <c r="F6" s="26">
        <f>[3]Mode_f0_exc_b1!G2</f>
        <v>0.86399999999999999</v>
      </c>
      <c r="G6" s="26">
        <f>[3]Mode_f0_exc_b1!H2</f>
        <v>10.050000000000001</v>
      </c>
      <c r="H6" s="47">
        <f>[3]Mode_f0_exc_b1!I2</f>
        <v>0.40796830041544402</v>
      </c>
      <c r="I6" s="47">
        <f>[3]Mode_f0_exc_b1!J2</f>
        <v>0</v>
      </c>
      <c r="J6" s="37">
        <f>[3]Mode_f0_exc_b1!K2</f>
        <v>0</v>
      </c>
      <c r="K6" s="27">
        <f>[3]Mode_f0_exc_b1!C3</f>
        <v>7.8E-2</v>
      </c>
      <c r="L6" s="26">
        <f>[3]Mode_f0_exc_b1!D3</f>
        <v>-0.61155915701038399</v>
      </c>
      <c r="M6" s="26">
        <f>[3]Mode_f0_exc_b1!E3</f>
        <v>0.76844011306703697</v>
      </c>
      <c r="N6" s="26">
        <f>[3]Mode_f0_exc_b1!F3</f>
        <v>0.309</v>
      </c>
      <c r="O6" s="26">
        <f>[3]Mode_f0_exc_b1!G3</f>
        <v>0.254</v>
      </c>
      <c r="P6" s="26">
        <f>[3]Mode_f0_exc_b1!H3</f>
        <v>9.83</v>
      </c>
      <c r="Q6" s="47">
        <f>[3]Mode_f0_exc_b1!I3</f>
        <v>0.80480348730926499</v>
      </c>
      <c r="R6" s="47">
        <f>[3]Mode_f0_exc_b1!J3</f>
        <v>0</v>
      </c>
      <c r="S6" s="37">
        <f>[3]Mode_f0_exc_b1!K3</f>
        <v>0</v>
      </c>
      <c r="T6" s="27">
        <f>[3]Mode_f0_exc_b1!C4</f>
        <v>1.899</v>
      </c>
      <c r="U6" s="26">
        <f>[3]Mode_f0_exc_b1!D4</f>
        <v>0.811668894169842</v>
      </c>
      <c r="V6" s="26">
        <f>[3]Mode_f0_exc_b1!E4</f>
        <v>2.98617140356866</v>
      </c>
      <c r="W6" s="26">
        <f>[3]Mode_f0_exc_b1!F4</f>
        <v>0.48499999999999999</v>
      </c>
      <c r="X6" s="26">
        <f>[3]Mode_f0_exc_b1!G4</f>
        <v>3.919</v>
      </c>
      <c r="Y6" s="26">
        <f>[3]Mode_f0_exc_b1!H4</f>
        <v>9.51</v>
      </c>
      <c r="Z6" s="47">
        <f>[3]Mode_f0_exc_b1!I4</f>
        <v>3.16183824629953E-3</v>
      </c>
      <c r="AA6" s="47">
        <f>[3]Mode_f0_exc_b1!J4</f>
        <v>0</v>
      </c>
      <c r="AB6" s="37">
        <f>[3]Mode_f0_exc_b1!K4</f>
        <v>0</v>
      </c>
      <c r="AC6" s="26">
        <f>[3]Mode_f0_exc_b1!C5</f>
        <v>-0.183</v>
      </c>
      <c r="AD6" s="26">
        <f>[3]Mode_f0_exc_b1!D5</f>
        <v>-1.17619229080053</v>
      </c>
      <c r="AE6" s="26">
        <f>[3]Mode_f0_exc_b1!E5</f>
        <v>0.810345923566827</v>
      </c>
      <c r="AF6" s="26">
        <f>[3]Mode_f0_exc_b1!F5</f>
        <v>0.44600000000000001</v>
      </c>
      <c r="AG6" s="26">
        <f>[3]Mode_f0_exc_b1!G5</f>
        <v>-0.41</v>
      </c>
      <c r="AH6" s="26">
        <f>[3]Mode_f0_exc_b1!H5</f>
        <v>9.98</v>
      </c>
      <c r="AI6" s="47">
        <f>[3]Mode_f0_exc_b1!I5</f>
        <v>0.69013333167957303</v>
      </c>
      <c r="AJ6" s="47">
        <f>[3]Mode_f0_exc_b1!J5</f>
        <v>0</v>
      </c>
      <c r="AK6" s="37">
        <f>[3]Mode_f0_exc_b1!K5</f>
        <v>0</v>
      </c>
      <c r="AL6" s="27">
        <f>[3]Mode_f0_exc_b1!C6</f>
        <v>1.6379999999999999</v>
      </c>
      <c r="AM6" s="26">
        <f>[3]Mode_f0_exc_b1!D6</f>
        <v>0.40407694267195599</v>
      </c>
      <c r="AN6" s="26">
        <f>[3]Mode_f0_exc_b1!E6</f>
        <v>2.8710360316845902</v>
      </c>
      <c r="AO6" s="26">
        <f>[3]Mode_f0_exc_b1!F6</f>
        <v>0.55300000000000005</v>
      </c>
      <c r="AP6" s="26">
        <f>[3]Mode_f0_exc_b1!G6</f>
        <v>2.9620000000000002</v>
      </c>
      <c r="AQ6" s="26">
        <f>[3]Mode_f0_exc_b1!H6</f>
        <v>9.9</v>
      </c>
      <c r="AR6" s="47">
        <f>[3]Mode_f0_exc_b1!I6</f>
        <v>1.43851318258256E-2</v>
      </c>
      <c r="AS6" s="47">
        <f>[3]Mode_f0_exc_b1!J6</f>
        <v>0</v>
      </c>
      <c r="AT6" s="37">
        <f>[3]Mode_f0_exc_b1!K6</f>
        <v>0</v>
      </c>
      <c r="AU6" s="27">
        <f>[3]Mode_f0_exc_b1!C7</f>
        <v>1.82</v>
      </c>
      <c r="AV6" s="26">
        <f>[3]Mode_f0_exc_b1!D7</f>
        <v>1.0719238938033899</v>
      </c>
      <c r="AW6" s="26">
        <f>[3]Mode_f0_exc_b1!E7</f>
        <v>2.5690355966196301</v>
      </c>
      <c r="AX6" s="26">
        <f>[3]Mode_f0_exc_b1!F7</f>
        <v>0.33400000000000002</v>
      </c>
      <c r="AY6" s="26">
        <f>[3]Mode_f0_exc_b1!G7</f>
        <v>5.4429999999999996</v>
      </c>
      <c r="AZ6" s="26">
        <f>[3]Mode_f0_exc_b1!H7</f>
        <v>9.68</v>
      </c>
      <c r="BA6" s="47">
        <f>[3]Mode_f0_exc_b1!I7</f>
        <v>3.1732083425713902E-4</v>
      </c>
      <c r="BB6" s="47">
        <f>[3]Mode_f0_exc_b1!J7</f>
        <v>0</v>
      </c>
      <c r="BC6" s="37">
        <f>[3]Mode_f0_exc_b1!K7</f>
        <v>0</v>
      </c>
      <c r="BD6" s="26" t="e">
        <f>#REF!</f>
        <v>#REF!</v>
      </c>
      <c r="BE6" s="26" t="e">
        <f>#REF!</f>
        <v>#REF!</v>
      </c>
    </row>
    <row r="7" spans="1:57" s="45" customFormat="1" ht="33.6" customHeight="1" thickTop="1" thickBot="1" x14ac:dyDescent="0.3">
      <c r="A7" s="38" t="s">
        <v>5</v>
      </c>
      <c r="B7" s="39" t="str">
        <f>B2</f>
        <v>β1</v>
      </c>
      <c r="C7" s="38" t="str">
        <f>C2</f>
        <v xml:space="preserve">SE </v>
      </c>
      <c r="D7" s="38" t="str">
        <f>D2</f>
        <v>2.5% CI</v>
      </c>
      <c r="E7" s="38" t="str">
        <f>E2</f>
        <v>97.5% CI</v>
      </c>
      <c r="F7" s="38" t="str">
        <f>F2</f>
        <v>t</v>
      </c>
      <c r="G7" s="38" t="str">
        <f>G2</f>
        <v>df</v>
      </c>
      <c r="H7" s="38" t="str">
        <f>H2</f>
        <v>p. val.</v>
      </c>
      <c r="I7" s="42" t="str">
        <f>I2</f>
        <v>p.adj. (bf=16)</v>
      </c>
      <c r="J7" s="40" t="str">
        <f>J2</f>
        <v>sig.</v>
      </c>
      <c r="K7" s="41" t="str">
        <f>K2</f>
        <v>β1</v>
      </c>
      <c r="L7" s="38">
        <f>C3</f>
        <v>-0.50932467494338696</v>
      </c>
      <c r="M7" s="38" t="str">
        <f>M2</f>
        <v>2.5% CI</v>
      </c>
      <c r="N7" s="38" t="str">
        <f>N2</f>
        <v>97.5% CI</v>
      </c>
      <c r="O7" s="38" t="str">
        <f>O2</f>
        <v>t</v>
      </c>
      <c r="P7" s="38" t="str">
        <f>P2</f>
        <v>df</v>
      </c>
      <c r="Q7" s="42" t="str">
        <f>Q2</f>
        <v>p. val.</v>
      </c>
      <c r="R7" s="42" t="str">
        <f>R2</f>
        <v>p.adj. (bf=16)</v>
      </c>
      <c r="S7" s="43" t="str">
        <f>S2</f>
        <v>sig.</v>
      </c>
      <c r="T7" s="41" t="str">
        <f>T2</f>
        <v>β1</v>
      </c>
      <c r="U7" s="38" t="str">
        <f>U2</f>
        <v xml:space="preserve">SE </v>
      </c>
      <c r="V7" s="38" t="str">
        <f>V2</f>
        <v>2.5% CI</v>
      </c>
      <c r="W7" s="38" t="str">
        <f>W2</f>
        <v>97.5% CI</v>
      </c>
      <c r="X7" s="38" t="str">
        <f>X2</f>
        <v>t</v>
      </c>
      <c r="Y7" s="38" t="str">
        <f>Y2</f>
        <v>df</v>
      </c>
      <c r="Z7" s="42" t="str">
        <f>Z2</f>
        <v>p. val.</v>
      </c>
      <c r="AA7" s="42" t="str">
        <f>AA2</f>
        <v>p.adj. (bf=16)</v>
      </c>
      <c r="AB7" s="43" t="str">
        <f>AB2</f>
        <v>sig.</v>
      </c>
      <c r="AC7" s="38" t="str">
        <f>T7</f>
        <v>β1</v>
      </c>
      <c r="AD7" s="38" t="str">
        <f t="shared" ref="AD7:AK7" si="8">U7</f>
        <v xml:space="preserve">SE </v>
      </c>
      <c r="AE7" s="38" t="str">
        <f t="shared" si="8"/>
        <v>2.5% CI</v>
      </c>
      <c r="AF7" s="38" t="str">
        <f t="shared" si="8"/>
        <v>97.5% CI</v>
      </c>
      <c r="AG7" s="38" t="str">
        <f t="shared" si="8"/>
        <v>t</v>
      </c>
      <c r="AH7" s="38" t="str">
        <f t="shared" si="8"/>
        <v>df</v>
      </c>
      <c r="AI7" s="38" t="str">
        <f t="shared" si="8"/>
        <v>p. val.</v>
      </c>
      <c r="AJ7" s="38" t="str">
        <f t="shared" si="8"/>
        <v>p.adj. (bf=16)</v>
      </c>
      <c r="AK7" s="38" t="str">
        <f t="shared" si="8"/>
        <v>sig.</v>
      </c>
      <c r="AL7" s="41">
        <f>AC3</f>
        <v>1.5229999999999999</v>
      </c>
      <c r="AM7" s="38" t="str">
        <f>AM2</f>
        <v xml:space="preserve">SE </v>
      </c>
      <c r="AN7" s="38" t="str">
        <f>AN2</f>
        <v>2.5% CI</v>
      </c>
      <c r="AO7" s="38" t="str">
        <f>AO2</f>
        <v>97.5% CI</v>
      </c>
      <c r="AP7" s="38" t="str">
        <f>AP2</f>
        <v>t</v>
      </c>
      <c r="AQ7" s="38" t="str">
        <f>AQ2</f>
        <v>df</v>
      </c>
      <c r="AR7" s="42" t="str">
        <f>AR2</f>
        <v>p. val.</v>
      </c>
      <c r="AS7" s="42" t="str">
        <f>AS2</f>
        <v>p.adj. (bf=16)</v>
      </c>
      <c r="AT7" s="43" t="str">
        <f>AT2</f>
        <v>sig.</v>
      </c>
      <c r="AU7" s="41" t="str">
        <f>AU2</f>
        <v>β1</v>
      </c>
      <c r="AV7" s="38" t="str">
        <f>AV2</f>
        <v xml:space="preserve">SE </v>
      </c>
      <c r="AW7" s="38" t="str">
        <f>AW2</f>
        <v>2.5% CI</v>
      </c>
      <c r="AX7" s="38" t="str">
        <f>AX2</f>
        <v>97.5% CI</v>
      </c>
      <c r="AY7" s="38" t="str">
        <f>AY2</f>
        <v>t</v>
      </c>
      <c r="AZ7" s="38" t="str">
        <f>AZ2</f>
        <v>df</v>
      </c>
      <c r="BA7" s="42" t="str">
        <f>BA2</f>
        <v>p. val.</v>
      </c>
      <c r="BB7" s="42" t="str">
        <f>BB2</f>
        <v>p.adj. (bf=16)</v>
      </c>
      <c r="BC7" s="44" t="str">
        <f>BC2</f>
        <v>sig.</v>
      </c>
      <c r="BD7" s="38" t="s">
        <v>34</v>
      </c>
      <c r="BE7" s="38" t="s">
        <v>35</v>
      </c>
    </row>
    <row r="8" spans="1:57" s="31" customFormat="1" ht="33.6" customHeight="1" thickTop="1" thickBot="1" x14ac:dyDescent="0.3">
      <c r="A8" s="28" t="s">
        <v>3</v>
      </c>
      <c r="B8" s="29">
        <f>[4]Mode_l_t_b1!C2</f>
        <v>0.41</v>
      </c>
      <c r="C8" s="16">
        <f>[4]Mode_l_t_b1!D2</f>
        <v>-3.5268933055380298</v>
      </c>
      <c r="D8" s="16">
        <f>[4]Mode_l_t_b1!E2</f>
        <v>4.34788478541941</v>
      </c>
      <c r="E8" s="16">
        <f>[4]Mode_l_t_b1!F2</f>
        <v>2.0049999999999999</v>
      </c>
      <c r="F8" s="18">
        <f>[4]Mode_l_t_b1!G2</f>
        <v>0.20499999999999999</v>
      </c>
      <c r="G8" s="18">
        <f>[4]Mode_l_t_b1!H2</f>
        <v>610.97</v>
      </c>
      <c r="H8" s="47">
        <f>[4]Mode_l_t_b1!I2</f>
        <v>0.83784091244868697</v>
      </c>
      <c r="I8" s="47">
        <f>[4]Mode_l_t_b1!J2</f>
        <v>0</v>
      </c>
      <c r="J8" s="37">
        <f>[4]Mode_l_t_b1!K2</f>
        <v>0</v>
      </c>
      <c r="K8" s="30">
        <f>[4]Mode_l_t_b1!C3</f>
        <v>-2.2789999999999999</v>
      </c>
      <c r="L8" s="18">
        <f>[4]Mode_l_t_b1!D3</f>
        <v>-6.2433743209963399</v>
      </c>
      <c r="M8" s="18">
        <f>[4]Mode_l_t_b1!E3</f>
        <v>1.68538805809143</v>
      </c>
      <c r="N8" s="18">
        <f>[4]Mode_l_t_b1!F3</f>
        <v>2.0190000000000001</v>
      </c>
      <c r="O8" s="18">
        <f>[4]Mode_l_t_b1!G3</f>
        <v>-1.129</v>
      </c>
      <c r="P8" s="18">
        <f>[4]Mode_l_t_b1!H3</f>
        <v>611.78</v>
      </c>
      <c r="Q8" s="47">
        <f>[4]Mode_l_t_b1!I3</f>
        <v>0.25936028113690202</v>
      </c>
      <c r="R8" s="47">
        <f>[4]Mode_l_t_b1!J3</f>
        <v>0</v>
      </c>
      <c r="S8" s="37">
        <f>[4]Mode_l_t_b1!K3</f>
        <v>0</v>
      </c>
      <c r="T8" s="30">
        <f>[4]Mode_l_t_b1!C4</f>
        <v>-20.981000000000002</v>
      </c>
      <c r="U8" s="18">
        <f>[4]Mode_l_t_b1!D4</f>
        <v>-25.1934216426903</v>
      </c>
      <c r="V8" s="18">
        <f>[4]Mode_l_t_b1!E4</f>
        <v>-16.768759050447301</v>
      </c>
      <c r="W8" s="18">
        <f>[4]Mode_l_t_b1!F4</f>
        <v>2.145</v>
      </c>
      <c r="X8" s="18">
        <f>[4]Mode_l_t_b1!G4</f>
        <v>-9.782</v>
      </c>
      <c r="Y8" s="18">
        <f>[4]Mode_l_t_b1!H4</f>
        <v>598.83000000000004</v>
      </c>
      <c r="Z8" s="47">
        <f>[4]Mode_l_t_b1!I4</f>
        <v>4.5970310267565403E-21</v>
      </c>
      <c r="AA8" s="47">
        <f>[4]Mode_l_t_b1!J4</f>
        <v>0</v>
      </c>
      <c r="AB8" s="37">
        <f>[4]Mode_l_t_b1!K4</f>
        <v>0</v>
      </c>
      <c r="AC8" s="16">
        <f>[4]Mode_l_t_b1!C5</f>
        <v>-2.6890000000000001</v>
      </c>
      <c r="AD8" s="18">
        <f>[4]Mode_l_t_b1!D5</f>
        <v>-6.6419878172290803</v>
      </c>
      <c r="AE8" s="18">
        <f>[4]Mode_l_t_b1!E5</f>
        <v>1.2630099743648</v>
      </c>
      <c r="AF8" s="18">
        <f>[4]Mode_l_t_b1!F5</f>
        <v>2.0129999999999999</v>
      </c>
      <c r="AG8" s="18">
        <f>[4]Mode_l_t_b1!G5</f>
        <v>-1.3360000000000001</v>
      </c>
      <c r="AH8" s="18">
        <f>[4]Mode_l_t_b1!H5</f>
        <v>612.04</v>
      </c>
      <c r="AI8" s="47">
        <f>[4]Mode_l_t_b1!I5</f>
        <v>0.18194601639434599</v>
      </c>
      <c r="AJ8" s="47">
        <f>[4]Mode_l_t_b1!J5</f>
        <v>0</v>
      </c>
      <c r="AK8" s="37">
        <f>[4]Mode_l_t_b1!K5</f>
        <v>0</v>
      </c>
      <c r="AL8" s="30">
        <f>[4]Mode_l_t_b1!C6</f>
        <v>-21.391999999999999</v>
      </c>
      <c r="AM8" s="18">
        <f>[4]Mode_l_t_b1!D6</f>
        <v>-25.603927461013001</v>
      </c>
      <c r="AN8" s="18">
        <f>[4]Mode_l_t_b1!E6</f>
        <v>-17.179245111820101</v>
      </c>
      <c r="AO8" s="18">
        <f>[4]Mode_l_t_b1!F6</f>
        <v>2.145</v>
      </c>
      <c r="AP8" s="18">
        <f>[4]Mode_l_t_b1!G6</f>
        <v>-9.9740000000000002</v>
      </c>
      <c r="AQ8" s="18">
        <f>[4]Mode_l_t_b1!H6</f>
        <v>597.82000000000005</v>
      </c>
      <c r="AR8" s="47">
        <f>[4]Mode_l_t_b1!I6</f>
        <v>8.9515394270744592E-22</v>
      </c>
      <c r="AS8" s="47">
        <f>[4]Mode_l_t_b1!J6</f>
        <v>0</v>
      </c>
      <c r="AT8" s="37">
        <f>[4]Mode_l_t_b1!K6</f>
        <v>0</v>
      </c>
      <c r="AU8" s="30">
        <f>[4]Mode_l_t_b1!C7</f>
        <v>-18.702000000000002</v>
      </c>
      <c r="AV8" s="18">
        <f>[4]Mode_l_t_b1!D7</f>
        <v>-22.829623778862199</v>
      </c>
      <c r="AW8" s="18">
        <f>[4]Mode_l_t_b1!E7</f>
        <v>-14.5745704721277</v>
      </c>
      <c r="AX8" s="18">
        <f>[4]Mode_l_t_b1!F7</f>
        <v>2.1019999999999999</v>
      </c>
      <c r="AY8" s="18">
        <f>[4]Mode_l_t_b1!G7</f>
        <v>-8.8979999999999997</v>
      </c>
      <c r="AZ8" s="18">
        <f>[4]Mode_l_t_b1!H7</f>
        <v>609.62</v>
      </c>
      <c r="BA8" s="47">
        <f>[4]Mode_l_t_b1!I7</f>
        <v>6.4285515381305298E-18</v>
      </c>
      <c r="BB8" s="47">
        <f>[4]Mode_l_t_b1!J7</f>
        <v>0</v>
      </c>
      <c r="BC8" s="37">
        <f>[4]Mode_l_t_b1!K7</f>
        <v>0</v>
      </c>
      <c r="BD8" s="18" t="e">
        <f>#REF!</f>
        <v>#REF!</v>
      </c>
      <c r="BE8" s="18" t="e">
        <f>#REF!</f>
        <v>#REF!</v>
      </c>
    </row>
    <row r="9" spans="1:57" s="31" customFormat="1" ht="33.6" customHeight="1" thickBot="1" x14ac:dyDescent="0.3">
      <c r="A9" s="32" t="s">
        <v>2</v>
      </c>
      <c r="B9" s="33">
        <f>[5]Mode_h_t_b1!C2</f>
        <v>-0.35799999999999998</v>
      </c>
      <c r="C9" s="24">
        <f>[5]Mode_h_t_b1!D2</f>
        <v>-6.2532166031878598</v>
      </c>
      <c r="D9" s="24">
        <f>[5]Mode_h_t_b1!E2</f>
        <v>5.5365643026784497</v>
      </c>
      <c r="E9" s="24">
        <f>[5]Mode_h_t_b1!F2</f>
        <v>3.0019999999999998</v>
      </c>
      <c r="F9" s="26">
        <f>[5]Mode_h_t_b1!G2</f>
        <v>-0.11899999999999999</v>
      </c>
      <c r="G9" s="26">
        <f>[5]Mode_h_t_b1!H2</f>
        <v>614.08000000000004</v>
      </c>
      <c r="H9" s="47">
        <f>[5]Mode_h_t_b1!I2</f>
        <v>0.90501855137879395</v>
      </c>
      <c r="I9" s="47">
        <f>[5]Mode_h_t_b1!J2</f>
        <v>0</v>
      </c>
      <c r="J9" s="37">
        <f>[5]Mode_h_t_b1!K2</f>
        <v>0</v>
      </c>
      <c r="K9" s="34">
        <f>[5]Mode_h_t_b1!C3</f>
        <v>-3.1739999999999999</v>
      </c>
      <c r="L9" s="26">
        <f>[5]Mode_h_t_b1!D3</f>
        <v>-9.0938795614343899</v>
      </c>
      <c r="M9" s="26">
        <f>[5]Mode_h_t_b1!E3</f>
        <v>2.74586311085532</v>
      </c>
      <c r="N9" s="26">
        <f>[5]Mode_h_t_b1!F3</f>
        <v>3.0139999999999998</v>
      </c>
      <c r="O9" s="26">
        <f>[5]Mode_h_t_b1!G3</f>
        <v>-1.0529999999999999</v>
      </c>
      <c r="P9" s="26">
        <f>[5]Mode_h_t_b1!H3</f>
        <v>614.19000000000005</v>
      </c>
      <c r="Q9" s="47">
        <f>[5]Mode_h_t_b1!I3</f>
        <v>0.29278598258031102</v>
      </c>
      <c r="R9" s="47">
        <f>[5]Mode_h_t_b1!J3</f>
        <v>0</v>
      </c>
      <c r="S9" s="37">
        <f>[5]Mode_h_t_b1!K3</f>
        <v>0</v>
      </c>
      <c r="T9" s="34">
        <f>[5]Mode_h_t_b1!C4</f>
        <v>-16.593</v>
      </c>
      <c r="U9" s="26">
        <f>[5]Mode_h_t_b1!D4</f>
        <v>-22.933336880854</v>
      </c>
      <c r="V9" s="26">
        <f>[5]Mode_h_t_b1!E4</f>
        <v>-10.252432884765</v>
      </c>
      <c r="W9" s="26">
        <f>[5]Mode_h_t_b1!F4</f>
        <v>3.2290000000000001</v>
      </c>
      <c r="X9" s="26">
        <f>[5]Mode_h_t_b1!G4</f>
        <v>-5.1390000000000002</v>
      </c>
      <c r="Y9" s="26">
        <f>[5]Mode_h_t_b1!H4</f>
        <v>616.22</v>
      </c>
      <c r="Z9" s="47">
        <f>[5]Mode_h_t_b1!I4</f>
        <v>3.7071220818009199E-7</v>
      </c>
      <c r="AA9" s="47">
        <f>[5]Mode_h_t_b1!J4</f>
        <v>0</v>
      </c>
      <c r="AB9" s="37">
        <f>[5]Mode_h_t_b1!K4</f>
        <v>0</v>
      </c>
      <c r="AC9" s="24">
        <f>[5]Mode_h_t_b1!C5</f>
        <v>-2.8159999999999998</v>
      </c>
      <c r="AD9" s="26">
        <f>[5]Mode_h_t_b1!D5</f>
        <v>-8.7270519459632503</v>
      </c>
      <c r="AE9" s="26">
        <f>[5]Mode_h_t_b1!E5</f>
        <v>3.0956878004217798</v>
      </c>
      <c r="AF9" s="26">
        <f>[5]Mode_h_t_b1!F5</f>
        <v>3.01</v>
      </c>
      <c r="AG9" s="26">
        <f>[5]Mode_h_t_b1!G5</f>
        <v>-0.93500000000000005</v>
      </c>
      <c r="AH9" s="26">
        <f>[5]Mode_h_t_b1!H5</f>
        <v>614.29</v>
      </c>
      <c r="AI9" s="47">
        <f>[5]Mode_h_t_b1!I5</f>
        <v>0.34994673297714601</v>
      </c>
      <c r="AJ9" s="47">
        <f>[5]Mode_h_t_b1!J5</f>
        <v>0</v>
      </c>
      <c r="AK9" s="37">
        <f>[5]Mode_h_t_b1!K5</f>
        <v>0</v>
      </c>
      <c r="AL9" s="34">
        <f>[5]Mode_h_t_b1!C6</f>
        <v>-16.234999999999999</v>
      </c>
      <c r="AM9" s="26">
        <f>[5]Mode_h_t_b1!D6</f>
        <v>-22.586402897028599</v>
      </c>
      <c r="AN9" s="26">
        <f>[5]Mode_h_t_b1!E6</f>
        <v>-9.8827145545859292</v>
      </c>
      <c r="AO9" s="26">
        <f>[5]Mode_h_t_b1!F6</f>
        <v>3.234</v>
      </c>
      <c r="AP9" s="26">
        <f>[5]Mode_h_t_b1!G6</f>
        <v>-5.0190000000000001</v>
      </c>
      <c r="AQ9" s="26">
        <f>[5]Mode_h_t_b1!H6</f>
        <v>616.42999999999995</v>
      </c>
      <c r="AR9" s="47">
        <f>[5]Mode_h_t_b1!I6</f>
        <v>6.7960527286723202E-7</v>
      </c>
      <c r="AS9" s="47">
        <f>[5]Mode_h_t_b1!J6</f>
        <v>0</v>
      </c>
      <c r="AT9" s="37">
        <f>[5]Mode_h_t_b1!K6</f>
        <v>0</v>
      </c>
      <c r="AU9" s="34">
        <f>[5]Mode_h_t_b1!C7</f>
        <v>-13.419</v>
      </c>
      <c r="AV9" s="26">
        <f>[5]Mode_h_t_b1!D7</f>
        <v>-19.613048590961998</v>
      </c>
      <c r="AW9" s="26">
        <f>[5]Mode_h_t_b1!E7</f>
        <v>-7.2247047146040497</v>
      </c>
      <c r="AX9" s="26">
        <f>[5]Mode_h_t_b1!F7</f>
        <v>3.1539999999999999</v>
      </c>
      <c r="AY9" s="26">
        <f>[5]Mode_h_t_b1!G7</f>
        <v>-4.2539999999999996</v>
      </c>
      <c r="AZ9" s="26">
        <f>[5]Mode_h_t_b1!H7</f>
        <v>615.61</v>
      </c>
      <c r="BA9" s="47">
        <f>[5]Mode_h_t_b1!I7</f>
        <v>2.4227226100816899E-5</v>
      </c>
      <c r="BB9" s="47">
        <f>[5]Mode_h_t_b1!J7</f>
        <v>0</v>
      </c>
      <c r="BC9" s="37">
        <f>[5]Mode_h_t_b1!K7</f>
        <v>0</v>
      </c>
      <c r="BD9" s="26" t="e">
        <f>#REF!</f>
        <v>#REF!</v>
      </c>
      <c r="BE9" s="26" t="e">
        <f>#REF!</f>
        <v>#REF!</v>
      </c>
    </row>
    <row r="10" spans="1:57" s="45" customFormat="1" ht="33.6" customHeight="1" thickTop="1" thickBot="1" x14ac:dyDescent="0.3">
      <c r="A10" s="38" t="s">
        <v>37</v>
      </c>
      <c r="B10" s="39" t="str">
        <f>B2</f>
        <v>β1</v>
      </c>
      <c r="C10" s="38" t="str">
        <f>C2</f>
        <v xml:space="preserve">SE </v>
      </c>
      <c r="D10" s="38" t="str">
        <f>D2</f>
        <v>2.5% CI</v>
      </c>
      <c r="E10" s="38" t="str">
        <f>E2</f>
        <v>97.5% CI</v>
      </c>
      <c r="F10" s="38" t="str">
        <f>F2</f>
        <v>t</v>
      </c>
      <c r="G10" s="38" t="str">
        <f>G2</f>
        <v>df</v>
      </c>
      <c r="H10" s="38" t="str">
        <f>H2</f>
        <v>p. val.</v>
      </c>
      <c r="I10" s="42" t="str">
        <f>I2</f>
        <v>p.adj. (bf=16)</v>
      </c>
      <c r="J10" s="40" t="str">
        <f>J2</f>
        <v>sig.</v>
      </c>
      <c r="K10" s="41" t="str">
        <f>K2</f>
        <v>β1</v>
      </c>
      <c r="L10" s="38">
        <f>C3</f>
        <v>-0.50932467494338696</v>
      </c>
      <c r="M10" s="38" t="str">
        <f>M2</f>
        <v>2.5% CI</v>
      </c>
      <c r="N10" s="38" t="str">
        <f>N2</f>
        <v>97.5% CI</v>
      </c>
      <c r="O10" s="38" t="str">
        <f>O2</f>
        <v>t</v>
      </c>
      <c r="P10" s="38" t="str">
        <f>P2</f>
        <v>df</v>
      </c>
      <c r="Q10" s="42" t="str">
        <f>Q2</f>
        <v>p. val.</v>
      </c>
      <c r="R10" s="42" t="str">
        <f>R2</f>
        <v>p.adj. (bf=16)</v>
      </c>
      <c r="S10" s="43" t="str">
        <f>S2</f>
        <v>sig.</v>
      </c>
      <c r="T10" s="41" t="str">
        <f>T2</f>
        <v>β1</v>
      </c>
      <c r="U10" s="38" t="str">
        <f>U2</f>
        <v xml:space="preserve">SE </v>
      </c>
      <c r="V10" s="38" t="str">
        <f>V2</f>
        <v>2.5% CI</v>
      </c>
      <c r="W10" s="38" t="str">
        <f>W2</f>
        <v>97.5% CI</v>
      </c>
      <c r="X10" s="38" t="str">
        <f>X2</f>
        <v>t</v>
      </c>
      <c r="Y10" s="38" t="str">
        <f>Y2</f>
        <v>df</v>
      </c>
      <c r="Z10" s="42" t="str">
        <f>Z2</f>
        <v>p. val.</v>
      </c>
      <c r="AA10" s="42" t="str">
        <f>AA2</f>
        <v>p.adj. (bf=16)</v>
      </c>
      <c r="AB10" s="43" t="str">
        <f>AB2</f>
        <v>sig.</v>
      </c>
      <c r="AC10" s="38">
        <f>AC6</f>
        <v>-0.183</v>
      </c>
      <c r="AD10" s="38">
        <f t="shared" ref="AD10:AK10" si="9">AD6</f>
        <v>-1.17619229080053</v>
      </c>
      <c r="AE10" s="38">
        <f t="shared" si="9"/>
        <v>0.810345923566827</v>
      </c>
      <c r="AF10" s="38">
        <f t="shared" si="9"/>
        <v>0.44600000000000001</v>
      </c>
      <c r="AG10" s="38">
        <f t="shared" si="9"/>
        <v>-0.41</v>
      </c>
      <c r="AH10" s="38">
        <f t="shared" si="9"/>
        <v>9.98</v>
      </c>
      <c r="AI10" s="42">
        <f t="shared" si="9"/>
        <v>0.69013333167957303</v>
      </c>
      <c r="AJ10" s="42">
        <f t="shared" si="9"/>
        <v>0</v>
      </c>
      <c r="AK10" s="43">
        <f t="shared" si="9"/>
        <v>0</v>
      </c>
      <c r="AL10" s="41">
        <f>AC3</f>
        <v>1.5229999999999999</v>
      </c>
      <c r="AM10" s="38" t="str">
        <f t="shared" ref="AM10:AT10" si="10">AM2</f>
        <v xml:space="preserve">SE </v>
      </c>
      <c r="AN10" s="38" t="str">
        <f t="shared" si="10"/>
        <v>2.5% CI</v>
      </c>
      <c r="AO10" s="38" t="str">
        <f t="shared" si="10"/>
        <v>97.5% CI</v>
      </c>
      <c r="AP10" s="38" t="str">
        <f t="shared" si="10"/>
        <v>t</v>
      </c>
      <c r="AQ10" s="38" t="str">
        <f t="shared" si="10"/>
        <v>df</v>
      </c>
      <c r="AR10" s="42" t="str">
        <f t="shared" si="10"/>
        <v>p. val.</v>
      </c>
      <c r="AS10" s="42" t="str">
        <f t="shared" si="10"/>
        <v>p.adj. (bf=16)</v>
      </c>
      <c r="AT10" s="43" t="str">
        <f t="shared" si="10"/>
        <v>sig.</v>
      </c>
      <c r="AU10" s="41" t="str">
        <f>AU2</f>
        <v>β1</v>
      </c>
      <c r="AV10" s="38" t="str">
        <f t="shared" ref="AV10:BC10" si="11">AV2</f>
        <v xml:space="preserve">SE </v>
      </c>
      <c r="AW10" s="38" t="str">
        <f t="shared" si="11"/>
        <v>2.5% CI</v>
      </c>
      <c r="AX10" s="38" t="str">
        <f t="shared" si="11"/>
        <v>97.5% CI</v>
      </c>
      <c r="AY10" s="38" t="str">
        <f t="shared" si="11"/>
        <v>t</v>
      </c>
      <c r="AZ10" s="38" t="str">
        <f t="shared" si="11"/>
        <v>df</v>
      </c>
      <c r="BA10" s="42" t="str">
        <f t="shared" si="11"/>
        <v>p. val.</v>
      </c>
      <c r="BB10" s="42" t="str">
        <f t="shared" si="11"/>
        <v>p.adj. (bf=16)</v>
      </c>
      <c r="BC10" s="44" t="str">
        <f t="shared" si="11"/>
        <v>sig.</v>
      </c>
      <c r="BD10" s="38" t="s">
        <v>34</v>
      </c>
      <c r="BE10" s="38" t="s">
        <v>35</v>
      </c>
    </row>
    <row r="11" spans="1:57" s="46" customFormat="1" ht="33.6" customHeight="1" thickTop="1" x14ac:dyDescent="0.25">
      <c r="A11" s="9" t="s">
        <v>31</v>
      </c>
      <c r="B11" s="8">
        <f>[6]Mode_lh_slope_b1!C2</f>
        <v>1.796</v>
      </c>
      <c r="C11" s="9">
        <f>[6]Mode_lh_slope_b1!D2</f>
        <v>-2.5078757338322801</v>
      </c>
      <c r="D11" s="9">
        <f>[6]Mode_lh_slope_b1!E2</f>
        <v>6.10048063906655</v>
      </c>
      <c r="E11" s="9">
        <f>[6]Mode_lh_slope_b1!F2</f>
        <v>1.931</v>
      </c>
      <c r="F11" s="8">
        <f>[6]Mode_lh_slope_b1!G2</f>
        <v>0.93</v>
      </c>
      <c r="G11" s="8">
        <f>[6]Mode_lh_slope_b1!H2</f>
        <v>9.98</v>
      </c>
      <c r="H11" s="36">
        <f>[6]Mode_lh_slope_b1!I2</f>
        <v>0.37424366870647202</v>
      </c>
      <c r="I11" s="36">
        <f>[6]Mode_lh_slope_b1!J2</f>
        <v>0</v>
      </c>
      <c r="J11" s="48">
        <f>[6]Mode_lh_slope_b1!K2</f>
        <v>0</v>
      </c>
      <c r="K11" s="35">
        <f>[6]Mode_lh_slope_b1!C3</f>
        <v>0.69399999999999995</v>
      </c>
      <c r="L11" s="8">
        <f>[6]Mode_lh_slope_b1!D3</f>
        <v>-3.3292309316035702</v>
      </c>
      <c r="M11" s="8">
        <f>[6]Mode_lh_slope_b1!E3</f>
        <v>4.7172019177674001</v>
      </c>
      <c r="N11" s="8">
        <f>[6]Mode_lh_slope_b1!F3</f>
        <v>1.8</v>
      </c>
      <c r="O11" s="8">
        <f>[6]Mode_lh_slope_b1!G3</f>
        <v>0.38600000000000001</v>
      </c>
      <c r="P11" s="8">
        <f>[6]Mode_lh_slope_b1!H3</f>
        <v>9.76</v>
      </c>
      <c r="Q11" s="36">
        <f>[6]Mode_lh_slope_b1!I3</f>
        <v>0.70803090959223902</v>
      </c>
      <c r="R11" s="36">
        <f>[6]Mode_lh_slope_b1!J3</f>
        <v>0</v>
      </c>
      <c r="S11" s="48">
        <f>[6]Mode_lh_slope_b1!K3</f>
        <v>0</v>
      </c>
      <c r="T11" s="35">
        <f>[6]Mode_lh_slope_b1!C4</f>
        <v>9.7620000000000005</v>
      </c>
      <c r="U11" s="8">
        <f>[6]Mode_lh_slope_b1!D4</f>
        <v>4.0573912329194401</v>
      </c>
      <c r="V11" s="8">
        <f>[6]Mode_lh_slope_b1!E4</f>
        <v>15.4671756595875</v>
      </c>
      <c r="W11" s="8">
        <f>[6]Mode_lh_slope_b1!F4</f>
        <v>2.5089999999999999</v>
      </c>
      <c r="X11" s="8">
        <f>[6]Mode_lh_slope_b1!G4</f>
        <v>3.89</v>
      </c>
      <c r="Y11" s="8">
        <f>[6]Mode_lh_slope_b1!H4</f>
        <v>8.7100000000000009</v>
      </c>
      <c r="Z11" s="36">
        <f>[6]Mode_lh_slope_b1!I4</f>
        <v>3.9063404825609403E-3</v>
      </c>
      <c r="AA11" s="36">
        <f>[6]Mode_lh_slope_b1!J4</f>
        <v>0</v>
      </c>
      <c r="AB11" s="48">
        <f>[6]Mode_lh_slope_b1!K4</f>
        <v>0</v>
      </c>
      <c r="AC11" s="8">
        <f>[6]Mode_lh_slope_b1!C5</f>
        <v>-1.1020000000000001</v>
      </c>
      <c r="AD11" s="8">
        <f>[6]Mode_lh_slope_b1!D5</f>
        <v>-7.4505569724590801</v>
      </c>
      <c r="AE11" s="8">
        <f>[6]Mode_lh_slope_b1!E5</f>
        <v>5.2459211165122399</v>
      </c>
      <c r="AF11" s="8">
        <f>[6]Mode_lh_slope_b1!F5</f>
        <v>2.8479999999999999</v>
      </c>
      <c r="AG11" s="8">
        <f>[6]Mode_lh_slope_b1!G5</f>
        <v>-0.38700000000000001</v>
      </c>
      <c r="AH11" s="8">
        <f>[6]Mode_lh_slope_b1!H5</f>
        <v>9.9600000000000009</v>
      </c>
      <c r="AI11" s="36">
        <f>[6]Mode_lh_slope_b1!I5</f>
        <v>0.70681507764586704</v>
      </c>
      <c r="AJ11" s="36">
        <f>[6]Mode_lh_slope_b1!J5</f>
        <v>0</v>
      </c>
      <c r="AK11" s="48">
        <f>[6]Mode_lh_slope_b1!K5</f>
        <v>0</v>
      </c>
      <c r="AL11" s="35">
        <f>[6]Mode_lh_slope_b1!C6</f>
        <v>7.9660000000000002</v>
      </c>
      <c r="AM11" s="8">
        <f>[6]Mode_lh_slope_b1!D6</f>
        <v>1.7550336399336599</v>
      </c>
      <c r="AN11" s="8">
        <f>[6]Mode_lh_slope_b1!E6</f>
        <v>14.176979846482199</v>
      </c>
      <c r="AO11" s="8">
        <f>[6]Mode_lh_slope_b1!F6</f>
        <v>2.7610000000000001</v>
      </c>
      <c r="AP11" s="8">
        <f>[6]Mode_lh_slope_b1!G6</f>
        <v>2.8849999999999998</v>
      </c>
      <c r="AQ11" s="8">
        <f>[6]Mode_lh_slope_b1!H6</f>
        <v>9.35</v>
      </c>
      <c r="AR11" s="36">
        <f>[6]Mode_lh_slope_b1!I6</f>
        <v>1.7355906565250202E-2</v>
      </c>
      <c r="AS11" s="36">
        <f>[6]Mode_lh_slope_b1!J6</f>
        <v>0</v>
      </c>
      <c r="AT11" s="48">
        <f>[6]Mode_lh_slope_b1!K6</f>
        <v>0</v>
      </c>
      <c r="AU11" s="35">
        <f>[6]Mode_lh_slope_b1!C7</f>
        <v>9.0679999999999996</v>
      </c>
      <c r="AV11" s="8">
        <f>[6]Mode_lh_slope_b1!D7</f>
        <v>4.7618430459818901</v>
      </c>
      <c r="AW11" s="8">
        <f>[6]Mode_lh_slope_b1!E7</f>
        <v>13.3747308744141</v>
      </c>
      <c r="AX11" s="8">
        <f>[6]Mode_lh_slope_b1!F7</f>
        <v>1.9159999999999999</v>
      </c>
      <c r="AY11" s="8">
        <f>[6]Mode_lh_slope_b1!G7</f>
        <v>4.7320000000000002</v>
      </c>
      <c r="AZ11" s="8">
        <f>[6]Mode_lh_slope_b1!H7</f>
        <v>9.41</v>
      </c>
      <c r="BA11" s="36">
        <f>[6]Mode_lh_slope_b1!I7</f>
        <v>9.4691406823694505E-4</v>
      </c>
      <c r="BB11" s="36">
        <f>[6]Mode_lh_slope_b1!J7</f>
        <v>0</v>
      </c>
      <c r="BC11" s="48">
        <f>[6]Mode_lh_slope_b1!K7</f>
        <v>0</v>
      </c>
      <c r="BD11" s="8" t="e">
        <f>#REF!</f>
        <v>#REF!</v>
      </c>
      <c r="BE11" s="8" t="e">
        <f>#REF!</f>
        <v>#REF!</v>
      </c>
    </row>
  </sheetData>
  <mergeCells count="7">
    <mergeCell ref="AU1:BC1"/>
    <mergeCell ref="BD1:BE1"/>
    <mergeCell ref="B1:J1"/>
    <mergeCell ref="K1:S1"/>
    <mergeCell ref="T1:AB1"/>
    <mergeCell ref="AC1:AK1"/>
    <mergeCell ref="AL1:AT1"/>
  </mergeCells>
  <conditionalFormatting sqref="H11:I11 H8:I9 H3:I6 BA11:BB11 BA8:BB9 BA3:BB6 AR11:AS11 AR8:AS9 AR3:AS6 AI11:AJ11 AI8:AJ9 AI3:AJ6 Z11:AA11 Z8:AA9 Z3:AA6 Q11:R11 Q8:R9 Q3:R6">
    <cfRule type="cellIs" dxfId="11" priority="6" stopIfTrue="1" operator="lessThan">
      <formula>0.0001</formula>
    </cfRule>
    <cfRule type="cellIs" dxfId="10" priority="7" stopIfTrue="1" operator="lessThan">
      <formula>0.001</formula>
    </cfRule>
    <cfRule type="cellIs" dxfId="9" priority="8" stopIfTrue="1" operator="lessThan">
      <formula>0.05</formula>
    </cfRule>
    <cfRule type="cellIs" dxfId="8" priority="9" stopIfTrue="1" operator="lessThan">
      <formula>0.1</formula>
    </cfRule>
  </conditionalFormatting>
  <conditionalFormatting sqref="BC11 BC8:BC9 BC3:BC6 AT3:AT6 AT8:AT9 AT11 AK11 AK8:AK9 AK3:AK6 AB11 AB8:AB9 AB3:AB6 S11 S8:S9 S3:S6 J11 J8:J9 J3:J6">
    <cfRule type="containsText" dxfId="7" priority="1" stopIfTrue="1" operator="containsText" text="p&lt;0.0001">
      <formula>NOT(ISERROR(SEARCH("p&lt;0.0001",J3)))</formula>
    </cfRule>
    <cfRule type="containsText" dxfId="6" priority="2" stopIfTrue="1" operator="containsText" text="p&lt;0.001">
      <formula>NOT(ISERROR(SEARCH("p&lt;0.001",J3)))</formula>
    </cfRule>
    <cfRule type="containsText" dxfId="5" priority="3" stopIfTrue="1" operator="containsText" text="p&lt;0.01">
      <formula>NOT(ISERROR(SEARCH("p&lt;0.01",J3)))</formula>
    </cfRule>
    <cfRule type="containsText" dxfId="4" priority="4" stopIfTrue="1" operator="containsText" text="p&lt;0.05">
      <formula>NOT(ISERROR(SEARCH("p&lt;0.05",J3)))</formula>
    </cfRule>
    <cfRule type="containsText" dxfId="3" priority="5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E5:AB34"/>
  <sheetViews>
    <sheetView showGridLines="0" tabSelected="1" zoomScaleNormal="100" workbookViewId="0"/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6"/>
      <c r="Z10" s="6"/>
      <c r="AA10" s="6"/>
      <c r="AB10" s="6"/>
    </row>
    <row r="27" spans="5:6" x14ac:dyDescent="0.3">
      <c r="E27" t="s">
        <v>42</v>
      </c>
    </row>
    <row r="29" spans="5:6" x14ac:dyDescent="0.3">
      <c r="F29" t="s">
        <v>42</v>
      </c>
    </row>
    <row r="33" spans="6:7" x14ac:dyDescent="0.3">
      <c r="G33" t="s">
        <v>30</v>
      </c>
    </row>
    <row r="34" spans="6:7" x14ac:dyDescent="0.3">
      <c r="F34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V48"/>
  <sheetViews>
    <sheetView showGridLines="0" zoomScale="70" zoomScaleNormal="70" workbookViewId="0"/>
  </sheetViews>
  <sheetFormatPr defaultColWidth="8.88671875" defaultRowHeight="14.4" x14ac:dyDescent="0.3"/>
  <cols>
    <col min="1" max="1" width="13.109375" style="63" customWidth="1"/>
    <col min="2" max="2" width="12" style="70" bestFit="1" customWidth="1"/>
    <col min="3" max="3" width="10.44140625" style="71" bestFit="1" customWidth="1"/>
    <col min="4" max="4" width="11.5546875" style="71" bestFit="1" customWidth="1"/>
    <col min="5" max="5" width="12" style="71" customWidth="1"/>
    <col min="6" max="6" width="12.77734375" style="69" customWidth="1"/>
    <col min="7" max="7" width="7.33203125" style="69" bestFit="1" customWidth="1"/>
    <col min="8" max="8" width="13.109375" style="69" bestFit="1" customWidth="1"/>
    <col min="9" max="9" width="12" style="69" bestFit="1" customWidth="1"/>
    <col min="10" max="10" width="12" style="63" bestFit="1" customWidth="1"/>
    <col min="11" max="11" width="10.44140625" style="71" bestFit="1" customWidth="1"/>
    <col min="12" max="12" width="11.5546875" style="71" bestFit="1" customWidth="1"/>
    <col min="13" max="13" width="10.109375" style="71" bestFit="1" customWidth="1"/>
    <col min="14" max="14" width="12.77734375" style="71" bestFit="1" customWidth="1"/>
    <col min="15" max="15" width="12.6640625" style="71" bestFit="1" customWidth="1"/>
    <col min="16" max="16" width="15.77734375" style="71" bestFit="1" customWidth="1"/>
    <col min="17" max="18" width="12" style="71" bestFit="1" customWidth="1"/>
    <col min="19" max="19" width="10.44140625" style="64" bestFit="1" customWidth="1"/>
    <col min="20" max="20" width="11.5546875" style="64" bestFit="1" customWidth="1"/>
    <col min="21" max="21" width="12.77734375" style="64" bestFit="1" customWidth="1"/>
    <col min="22" max="22" width="12.6640625" style="98" bestFit="1" customWidth="1"/>
    <col min="23" max="23" width="15.6640625" style="63" customWidth="1"/>
    <col min="24" max="24" width="3.33203125" style="69" customWidth="1"/>
    <col min="25" max="25" width="12.6640625" style="69" bestFit="1" customWidth="1"/>
    <col min="26" max="26" width="10.44140625" style="63" bestFit="1" customWidth="1"/>
    <col min="27" max="27" width="13.109375" style="63" customWidth="1"/>
    <col min="28" max="28" width="12.6640625" style="63" bestFit="1" customWidth="1"/>
    <col min="29" max="29" width="12" style="63" bestFit="1" customWidth="1"/>
    <col min="30" max="30" width="10.44140625" style="62" bestFit="1" customWidth="1"/>
    <col min="31" max="31" width="11.5546875" style="62" bestFit="1" customWidth="1"/>
    <col min="32" max="32" width="14.33203125" style="62" bestFit="1" customWidth="1"/>
    <col min="33" max="33" width="12.33203125" style="62" customWidth="1"/>
    <col min="34" max="34" width="12.6640625" style="93" bestFit="1" customWidth="1"/>
    <col min="35" max="35" width="12.6640625" style="62" bestFit="1" customWidth="1"/>
    <col min="36" max="36" width="12" style="62" bestFit="1" customWidth="1"/>
    <col min="37" max="37" width="12.6640625" style="62" bestFit="1" customWidth="1"/>
    <col min="38" max="38" width="12" style="62" customWidth="1"/>
    <col min="39" max="39" width="13" style="62" customWidth="1"/>
    <col min="40" max="16384" width="8.88671875" style="62"/>
  </cols>
  <sheetData>
    <row r="1" spans="1:48" s="3" customFormat="1" ht="29.4" x14ac:dyDescent="0.3">
      <c r="A1" s="1" t="s">
        <v>12</v>
      </c>
      <c r="B1" s="4"/>
      <c r="C1" s="4"/>
      <c r="D1" s="4"/>
      <c r="E1" s="4"/>
      <c r="F1" s="60"/>
      <c r="G1" s="60"/>
      <c r="H1" s="1" t="s">
        <v>14</v>
      </c>
      <c r="I1" s="60"/>
      <c r="J1" s="4"/>
      <c r="K1" s="4"/>
      <c r="N1" s="4"/>
      <c r="O1" s="61" t="s">
        <v>8</v>
      </c>
      <c r="Q1" s="4"/>
      <c r="R1" s="4"/>
      <c r="S1" s="61"/>
      <c r="U1" s="61"/>
      <c r="V1" s="94"/>
      <c r="X1" s="60"/>
      <c r="Z1" s="4"/>
      <c r="AA1" s="4"/>
      <c r="AB1" s="4"/>
      <c r="AC1" s="4"/>
      <c r="AH1" s="99"/>
    </row>
    <row r="2" spans="1:48" s="84" customFormat="1" x14ac:dyDescent="0.3">
      <c r="A2" s="81" t="s">
        <v>0</v>
      </c>
      <c r="B2" s="82" t="s">
        <v>40</v>
      </c>
      <c r="C2" s="83" t="s">
        <v>9</v>
      </c>
      <c r="D2" s="83" t="s">
        <v>10</v>
      </c>
      <c r="E2" s="83" t="s">
        <v>6</v>
      </c>
      <c r="F2" s="83" t="s">
        <v>39</v>
      </c>
      <c r="H2" s="85" t="s">
        <v>0</v>
      </c>
      <c r="I2" s="82" t="s">
        <v>40</v>
      </c>
      <c r="J2" s="83" t="s">
        <v>9</v>
      </c>
      <c r="K2" s="83" t="s">
        <v>10</v>
      </c>
      <c r="L2" s="83" t="s">
        <v>6</v>
      </c>
      <c r="M2" s="83" t="s">
        <v>39</v>
      </c>
      <c r="O2" s="81" t="s">
        <v>0</v>
      </c>
      <c r="P2" s="86" t="s">
        <v>40</v>
      </c>
      <c r="Q2" s="83" t="s">
        <v>9</v>
      </c>
      <c r="R2" s="83" t="s">
        <v>10</v>
      </c>
      <c r="S2" s="87" t="s">
        <v>6</v>
      </c>
      <c r="T2" s="83" t="s">
        <v>39</v>
      </c>
      <c r="U2" s="89"/>
      <c r="X2" s="88"/>
    </row>
    <row r="3" spans="1:48" s="74" customFormat="1" x14ac:dyDescent="0.3">
      <c r="A3" s="50" t="s">
        <v>17</v>
      </c>
      <c r="B3" s="50">
        <f>[7]Mode_l_t_pred!D2</f>
        <v>63.7209204961284</v>
      </c>
      <c r="C3" s="73">
        <f>[7]Mode_l_t_pred!E2</f>
        <v>10.465735983748701</v>
      </c>
      <c r="D3" s="73">
        <f>[7]Mode_l_t_pred!F2</f>
        <v>116.976105008508</v>
      </c>
      <c r="E3" s="73">
        <f>[7]Mode_l_t_pred!G2</f>
        <v>27.172000000000001</v>
      </c>
      <c r="F3" s="90">
        <f>Table5[[#This Row],[estimate]]-Table5[[#This Row],[2.5% CI]]</f>
        <v>53.255184512379699</v>
      </c>
      <c r="G3" s="80"/>
      <c r="H3" s="50" t="str">
        <f>Table5[[#This Row],[Predictors]]</f>
        <v>MDC</v>
      </c>
      <c r="I3" s="51">
        <f>[9]Mode_l_f0_pred!D2</f>
        <v>83.630312981911999</v>
      </c>
      <c r="J3" s="52">
        <f>[9]Mode_l_f0_pred!E2</f>
        <v>75.052622611091095</v>
      </c>
      <c r="K3" s="52">
        <f>[9]Mode_l_f0_pred!F2</f>
        <v>92.208003352732902</v>
      </c>
      <c r="L3" s="52">
        <f>[9]Mode_l_f0_pred!G2</f>
        <v>4.3760000000000003</v>
      </c>
      <c r="M3" s="90">
        <f>I3-J3</f>
        <v>8.5776903708209034</v>
      </c>
      <c r="N3" s="80"/>
      <c r="O3" s="50" t="str">
        <f>Table5[[#This Row],[Predictors]]</f>
        <v>MDC</v>
      </c>
      <c r="P3" s="51">
        <f>[11]Mode_f0_exc_pred!D2</f>
        <v>5.8348936119523502</v>
      </c>
      <c r="Q3" s="52">
        <f>[11]Mode_f0_exc_pred!E2</f>
        <v>4.4942711179859396</v>
      </c>
      <c r="R3" s="52">
        <f>[11]Mode_f0_exc_pred!F2</f>
        <v>7.17551610591876</v>
      </c>
      <c r="S3" s="52">
        <f>[11]Mode_f0_exc_pred!G2</f>
        <v>0.68400000000000005</v>
      </c>
      <c r="T3" s="90">
        <f>P3-Q3</f>
        <v>1.3406224939664106</v>
      </c>
      <c r="U3" s="58"/>
      <c r="V3" s="80"/>
      <c r="X3" s="75"/>
      <c r="AD3" s="80"/>
      <c r="AE3" s="80"/>
    </row>
    <row r="4" spans="1:48" s="74" customFormat="1" x14ac:dyDescent="0.3">
      <c r="A4" s="50" t="s">
        <v>18</v>
      </c>
      <c r="B4" s="50">
        <f>[7]Mode_l_t_pred!D3</f>
        <v>64.1314162360691</v>
      </c>
      <c r="C4" s="73">
        <f>[7]Mode_l_t_pred!E3</f>
        <v>10.875543662479201</v>
      </c>
      <c r="D4" s="73">
        <f>[7]Mode_l_t_pred!F3</f>
        <v>117.387288809659</v>
      </c>
      <c r="E4" s="73">
        <f>[7]Mode_l_t_pred!G3</f>
        <v>27.172000000000001</v>
      </c>
      <c r="F4" s="90">
        <f>Table5[[#This Row],[estimate]]-Table5[[#This Row],[2.5% CI]]</f>
        <v>53.255872573589897</v>
      </c>
      <c r="G4" s="80"/>
      <c r="H4" s="50" t="str">
        <f>Table5[[#This Row],[Predictors]]</f>
        <v>MWH</v>
      </c>
      <c r="I4" s="51">
        <f>[9]Mode_l_f0_pred!D3</f>
        <v>83.785267621315995</v>
      </c>
      <c r="J4" s="52">
        <f>[9]Mode_l_f0_pred!E3</f>
        <v>75.168834705553394</v>
      </c>
      <c r="K4" s="52">
        <f>[9]Mode_l_f0_pred!F3</f>
        <v>92.401700537078597</v>
      </c>
      <c r="L4" s="52">
        <f>[9]Mode_l_f0_pred!G3</f>
        <v>4.3959999999999999</v>
      </c>
      <c r="M4" s="90">
        <f>I4-J4</f>
        <v>8.6164329157626014</v>
      </c>
      <c r="N4" s="80"/>
      <c r="O4" s="50" t="str">
        <f>Table5[[#This Row],[Predictors]]</f>
        <v>MWH</v>
      </c>
      <c r="P4" s="51">
        <f>[11]Mode_f0_exc_pred!D3</f>
        <v>6.0962572679306204</v>
      </c>
      <c r="Q4" s="52">
        <f>[11]Mode_f0_exc_pred!E3</f>
        <v>4.7045896589713196</v>
      </c>
      <c r="R4" s="52">
        <f>[11]Mode_f0_exc_pred!F3</f>
        <v>7.4879248768899203</v>
      </c>
      <c r="S4" s="52">
        <f>[11]Mode_f0_exc_pred!G3</f>
        <v>0.71</v>
      </c>
      <c r="T4" s="90">
        <f>P4-Q4</f>
        <v>1.3916676089593008</v>
      </c>
      <c r="U4" s="58"/>
      <c r="V4" s="80"/>
      <c r="X4" s="75"/>
      <c r="AD4" s="80"/>
      <c r="AE4" s="80"/>
      <c r="AM4" s="80"/>
    </row>
    <row r="5" spans="1:48" s="74" customFormat="1" x14ac:dyDescent="0.3">
      <c r="A5" s="50" t="s">
        <v>19</v>
      </c>
      <c r="B5" s="50">
        <f>[7]Mode_l_t_pred!D4</f>
        <v>61.441927364675998</v>
      </c>
      <c r="C5" s="73">
        <f>[7]Mode_l_t_pred!E4</f>
        <v>8.1997596637823396</v>
      </c>
      <c r="D5" s="73">
        <f>[7]Mode_l_t_pred!F4</f>
        <v>114.68409506557001</v>
      </c>
      <c r="E5" s="73">
        <f>[7]Mode_l_t_pred!G4</f>
        <v>27.164999999999999</v>
      </c>
      <c r="F5" s="90">
        <f>Table5[[#This Row],[estimate]]-Table5[[#This Row],[2.5% CI]]</f>
        <v>53.24216770089366</v>
      </c>
      <c r="G5" s="80"/>
      <c r="H5" s="50" t="str">
        <f>Table5[[#This Row],[Predictors]]</f>
        <v>MYN</v>
      </c>
      <c r="I5" s="51">
        <f>[9]Mode_l_f0_pred!D4</f>
        <v>85.308623599190398</v>
      </c>
      <c r="J5" s="52">
        <f>[9]Mode_l_f0_pred!E4</f>
        <v>76.701012748260197</v>
      </c>
      <c r="K5" s="52">
        <f>[9]Mode_l_f0_pred!F4</f>
        <v>93.916234450120498</v>
      </c>
      <c r="L5" s="52">
        <f>[9]Mode_l_f0_pred!G4</f>
        <v>4.3920000000000003</v>
      </c>
      <c r="M5" s="90">
        <f>I5-J5</f>
        <v>8.6076108509302003</v>
      </c>
      <c r="N5" s="80"/>
      <c r="O5" s="50" t="str">
        <f>Table5[[#This Row],[Predictors]]</f>
        <v>MYN</v>
      </c>
      <c r="P5" s="51">
        <f>[11]Mode_f0_exc_pred!D4</f>
        <v>5.9133340899806699</v>
      </c>
      <c r="Q5" s="52">
        <f>[11]Mode_f0_exc_pred!E4</f>
        <v>4.5821434939702703</v>
      </c>
      <c r="R5" s="52">
        <f>[11]Mode_f0_exc_pred!F4</f>
        <v>7.2445246859910801</v>
      </c>
      <c r="S5" s="52">
        <f>[11]Mode_f0_exc_pred!G4</f>
        <v>0.67900000000000005</v>
      </c>
      <c r="T5" s="90">
        <f>P5-Q5</f>
        <v>1.3311905960103996</v>
      </c>
      <c r="U5" s="58"/>
      <c r="V5" s="80"/>
      <c r="X5" s="75"/>
      <c r="AD5" s="80"/>
      <c r="AE5" s="80"/>
      <c r="AV5" s="80"/>
    </row>
    <row r="6" spans="1:48" s="74" customFormat="1" x14ac:dyDescent="0.3">
      <c r="A6" s="53" t="s">
        <v>20</v>
      </c>
      <c r="B6" s="53">
        <f>[7]Mode_l_t_pred!D5</f>
        <v>42.739830149559602</v>
      </c>
      <c r="C6" s="73">
        <f>[7]Mode_l_t_pred!E5</f>
        <v>-10.471633555879899</v>
      </c>
      <c r="D6" s="73">
        <f>[7]Mode_l_t_pred!F5</f>
        <v>95.951293854999093</v>
      </c>
      <c r="E6" s="73">
        <f>[7]Mode_l_t_pred!G5</f>
        <v>27.149000000000001</v>
      </c>
      <c r="F6" s="90">
        <f>Table5[[#This Row],[estimate]]-Table5[[#This Row],[2.5% CI]]</f>
        <v>53.211463705439499</v>
      </c>
      <c r="H6" s="50" t="str">
        <f>Table5[[#This Row],[Predictors]]</f>
        <v>MDQ</v>
      </c>
      <c r="I6" s="54">
        <f>[9]Mode_l_f0_pred!D5</f>
        <v>86.282947489873294</v>
      </c>
      <c r="J6" s="52">
        <f>[9]Mode_l_f0_pred!E5</f>
        <v>77.595455276916198</v>
      </c>
      <c r="K6" s="52">
        <f>[9]Mode_l_f0_pred!F5</f>
        <v>94.970439702830404</v>
      </c>
      <c r="L6" s="52">
        <f>[9]Mode_l_f0_pred!G5</f>
        <v>4.4320000000000004</v>
      </c>
      <c r="M6" s="90">
        <f>I6-J6</f>
        <v>8.6874922129570962</v>
      </c>
      <c r="O6" s="50" t="str">
        <f>Table5[[#This Row],[Predictors]]</f>
        <v>MDQ</v>
      </c>
      <c r="P6" s="54">
        <f>[11]Mode_f0_exc_pred!D5</f>
        <v>7.7338137608216</v>
      </c>
      <c r="Q6" s="52">
        <f>[11]Mode_f0_exc_pred!E5</f>
        <v>6.2641335724601399</v>
      </c>
      <c r="R6" s="52">
        <f>[11]Mode_f0_exc_pred!F5</f>
        <v>9.2034939491830698</v>
      </c>
      <c r="S6" s="52">
        <f>[11]Mode_f0_exc_pred!G5</f>
        <v>0.75</v>
      </c>
      <c r="T6" s="90">
        <f>P6-Q6</f>
        <v>1.4696801883614601</v>
      </c>
      <c r="U6" s="58"/>
      <c r="X6" s="75"/>
    </row>
    <row r="7" spans="1:48" s="74" customFormat="1" x14ac:dyDescent="0.3">
      <c r="A7" s="55"/>
      <c r="B7" s="56"/>
      <c r="C7" s="76"/>
      <c r="D7" s="76"/>
      <c r="E7" s="76"/>
      <c r="F7" s="77"/>
      <c r="G7" s="77"/>
      <c r="H7" s="77"/>
      <c r="I7" s="77"/>
      <c r="J7" s="91"/>
      <c r="K7" s="57"/>
      <c r="L7" s="58"/>
      <c r="M7" s="58"/>
      <c r="N7" s="58"/>
      <c r="O7" s="77"/>
      <c r="P7" s="77"/>
      <c r="Q7" s="77"/>
      <c r="R7" s="77"/>
      <c r="T7" s="55"/>
      <c r="U7" s="57"/>
      <c r="V7" s="95"/>
      <c r="W7" s="58"/>
      <c r="X7" s="78"/>
      <c r="Y7" s="59"/>
      <c r="AD7" s="75"/>
      <c r="AH7" s="91"/>
    </row>
    <row r="8" spans="1:48" s="3" customFormat="1" ht="29.4" x14ac:dyDescent="0.3">
      <c r="A8" s="1" t="s">
        <v>13</v>
      </c>
      <c r="B8" s="1"/>
      <c r="C8" s="61"/>
      <c r="D8" s="61"/>
      <c r="E8" s="61"/>
      <c r="F8" s="60"/>
      <c r="G8" s="60"/>
      <c r="H8" s="1" t="s">
        <v>15</v>
      </c>
      <c r="I8" s="60"/>
      <c r="J8" s="92"/>
      <c r="K8" s="65"/>
      <c r="N8" s="61"/>
      <c r="O8" s="1" t="s">
        <v>16</v>
      </c>
      <c r="Q8" s="4"/>
      <c r="R8" s="4"/>
      <c r="S8" s="1"/>
      <c r="U8" s="1"/>
      <c r="V8" s="96"/>
      <c r="X8" s="60"/>
      <c r="AC8" s="4"/>
      <c r="AH8" s="99"/>
    </row>
    <row r="9" spans="1:48" x14ac:dyDescent="0.3">
      <c r="A9" s="2" t="s">
        <v>0</v>
      </c>
      <c r="B9" s="5" t="s">
        <v>40</v>
      </c>
      <c r="C9" s="66" t="s">
        <v>9</v>
      </c>
      <c r="D9" s="66" t="s">
        <v>10</v>
      </c>
      <c r="E9" s="66" t="s">
        <v>6</v>
      </c>
      <c r="F9" s="7" t="s">
        <v>39</v>
      </c>
      <c r="G9" s="62"/>
      <c r="H9" s="2" t="s">
        <v>0</v>
      </c>
      <c r="I9" s="67" t="s">
        <v>40</v>
      </c>
      <c r="J9" s="66" t="s">
        <v>9</v>
      </c>
      <c r="K9" s="66" t="s">
        <v>10</v>
      </c>
      <c r="L9" s="66" t="s">
        <v>6</v>
      </c>
      <c r="M9" s="7" t="s">
        <v>39</v>
      </c>
      <c r="N9" s="62"/>
      <c r="O9" s="2" t="s">
        <v>0</v>
      </c>
      <c r="P9" s="5" t="s">
        <v>40</v>
      </c>
      <c r="Q9" s="7" t="s">
        <v>9</v>
      </c>
      <c r="R9" s="7" t="s">
        <v>10</v>
      </c>
      <c r="S9" s="7" t="s">
        <v>6</v>
      </c>
      <c r="T9" s="7" t="s">
        <v>39</v>
      </c>
      <c r="U9" s="71"/>
      <c r="V9" s="63"/>
      <c r="X9" s="63"/>
      <c r="Y9" s="62"/>
      <c r="Z9" s="62"/>
      <c r="AA9" s="62"/>
      <c r="AB9" s="62"/>
      <c r="AC9" s="62"/>
      <c r="AH9" s="62"/>
    </row>
    <row r="10" spans="1:48" s="74" customFormat="1" x14ac:dyDescent="0.3">
      <c r="A10" s="50" t="str">
        <f>A3</f>
        <v>MDC</v>
      </c>
      <c r="B10" s="50">
        <f>[8]Mode_h_t_pred!D2</f>
        <v>263.98873921134998</v>
      </c>
      <c r="C10" s="52">
        <f>[8]Mode_h_t_pred!E2</f>
        <v>181.965093395037</v>
      </c>
      <c r="D10" s="52">
        <f>[8]Mode_h_t_pred!F2</f>
        <v>346.01238502766398</v>
      </c>
      <c r="E10" s="52">
        <f>[8]Mode_h_t_pred!G2</f>
        <v>41.85</v>
      </c>
      <c r="F10" s="90">
        <f>B10-C10</f>
        <v>82.023645816312978</v>
      </c>
      <c r="H10" s="50" t="str">
        <f>A3</f>
        <v>MDC</v>
      </c>
      <c r="I10" s="51">
        <f>[10]Mode_h_f0_pred!D2</f>
        <v>89.676389370089495</v>
      </c>
      <c r="J10" s="52">
        <f>[10]Mode_h_f0_pred!E2</f>
        <v>84.093601128822996</v>
      </c>
      <c r="K10" s="52">
        <f>[10]Mode_h_f0_pred!F2</f>
        <v>95.259177611355994</v>
      </c>
      <c r="L10" s="52">
        <f>[10]Mode_h_f0_pred!G2</f>
        <v>2.8479999999999999</v>
      </c>
      <c r="M10" s="90">
        <f>I10-J10</f>
        <v>5.5827882412664991</v>
      </c>
      <c r="O10" s="50" t="str">
        <f>A3</f>
        <v>MDC</v>
      </c>
      <c r="P10" s="51">
        <f>[12]Mode_lh_slope_pred!D2</f>
        <v>34.4507960108388</v>
      </c>
      <c r="Q10" s="52">
        <f>[12]Mode_lh_slope_pred!E2</f>
        <v>23.802999301947199</v>
      </c>
      <c r="R10" s="52">
        <f>[12]Mode_lh_slope_pred!F2</f>
        <v>45.098592719730497</v>
      </c>
      <c r="S10" s="52">
        <f>[12]Mode_lh_slope_pred!G2</f>
        <v>5.4329999999999998</v>
      </c>
      <c r="T10" s="90">
        <f>P10-Q10</f>
        <v>10.647796708891601</v>
      </c>
      <c r="U10" s="76"/>
      <c r="V10" s="75"/>
      <c r="W10" s="75"/>
      <c r="X10" s="75"/>
    </row>
    <row r="11" spans="1:48" s="74" customFormat="1" x14ac:dyDescent="0.3">
      <c r="A11" s="50" t="str">
        <f>A4</f>
        <v>MWH</v>
      </c>
      <c r="B11" s="50">
        <f>[8]Mode_h_t_pred!D3</f>
        <v>263.63041306109602</v>
      </c>
      <c r="C11" s="52">
        <f>[8]Mode_h_t_pred!E3</f>
        <v>181.60466274038299</v>
      </c>
      <c r="D11" s="52">
        <f>[8]Mode_h_t_pred!F3</f>
        <v>345.65616338180803</v>
      </c>
      <c r="E11" s="52">
        <f>[8]Mode_h_t_pred!G3</f>
        <v>41.850999999999999</v>
      </c>
      <c r="F11" s="90">
        <f>B11-C11</f>
        <v>82.02575032071303</v>
      </c>
      <c r="H11" s="50" t="str">
        <f>A4</f>
        <v>MWH</v>
      </c>
      <c r="I11" s="51">
        <f>[10]Mode_h_f0_pred!D3</f>
        <v>90.075490256889793</v>
      </c>
      <c r="J11" s="52">
        <f>[10]Mode_h_f0_pred!E3</f>
        <v>84.606113709260896</v>
      </c>
      <c r="K11" s="52">
        <f>[10]Mode_h_f0_pred!F3</f>
        <v>95.544866804518705</v>
      </c>
      <c r="L11" s="52">
        <f>[10]Mode_h_f0_pred!G3</f>
        <v>2.7909999999999999</v>
      </c>
      <c r="M11" s="90">
        <f>I11-J11</f>
        <v>5.4693765476288974</v>
      </c>
      <c r="O11" s="50" t="str">
        <f>A4</f>
        <v>MWH</v>
      </c>
      <c r="P11" s="51">
        <f>[12]Mode_lh_slope_pred!D3</f>
        <v>36.247098463455998</v>
      </c>
      <c r="Q11" s="52">
        <f>[12]Mode_lh_slope_pred!E3</f>
        <v>25.785556349932399</v>
      </c>
      <c r="R11" s="52">
        <f>[12]Mode_lh_slope_pred!F3</f>
        <v>46.708640576979498</v>
      </c>
      <c r="S11" s="52">
        <f>[12]Mode_lh_slope_pred!G3</f>
        <v>5.3380000000000001</v>
      </c>
      <c r="T11" s="90">
        <f>P11-Q11</f>
        <v>10.461542113523599</v>
      </c>
      <c r="U11" s="79"/>
    </row>
    <row r="12" spans="1:48" s="74" customFormat="1" x14ac:dyDescent="0.3">
      <c r="A12" s="50" t="str">
        <f>A5</f>
        <v>MYN</v>
      </c>
      <c r="B12" s="50">
        <f>[8]Mode_h_t_pred!D4</f>
        <v>260.81473098606102</v>
      </c>
      <c r="C12" s="52">
        <f>[8]Mode_h_t_pred!E4</f>
        <v>178.814009724931</v>
      </c>
      <c r="D12" s="52">
        <f>[8]Mode_h_t_pred!F4</f>
        <v>342.81545224719002</v>
      </c>
      <c r="E12" s="52">
        <f>[8]Mode_h_t_pred!G4</f>
        <v>41.838000000000001</v>
      </c>
      <c r="F12" s="90">
        <f>B12-C12</f>
        <v>82.000721261130025</v>
      </c>
      <c r="H12" s="50" t="str">
        <f>A5</f>
        <v>MYN</v>
      </c>
      <c r="I12" s="51">
        <f>[10]Mode_h_f0_pred!D4</f>
        <v>91.421064738527903</v>
      </c>
      <c r="J12" s="52">
        <f>[10]Mode_h_f0_pred!E4</f>
        <v>85.942384527878104</v>
      </c>
      <c r="K12" s="52">
        <f>[10]Mode_h_f0_pred!F4</f>
        <v>96.899744949177602</v>
      </c>
      <c r="L12" s="52">
        <f>[10]Mode_h_f0_pred!G4</f>
        <v>2.7949999999999999</v>
      </c>
      <c r="M12" s="90">
        <f>I12-J12</f>
        <v>5.4786802106497987</v>
      </c>
      <c r="O12" s="50" t="str">
        <f>A5</f>
        <v>MYN</v>
      </c>
      <c r="P12" s="51">
        <f>[12]Mode_lh_slope_pred!D4</f>
        <v>35.144781503920797</v>
      </c>
      <c r="Q12" s="52">
        <f>[12]Mode_lh_slope_pred!E4</f>
        <v>24.5656332346372</v>
      </c>
      <c r="R12" s="52">
        <f>[12]Mode_lh_slope_pred!F4</f>
        <v>45.723929773204297</v>
      </c>
      <c r="S12" s="52">
        <f>[12]Mode_lh_slope_pred!G4</f>
        <v>5.3979999999999997</v>
      </c>
      <c r="T12" s="90">
        <f>P12-Q12</f>
        <v>10.579148269283596</v>
      </c>
      <c r="U12" s="79"/>
    </row>
    <row r="13" spans="1:48" s="74" customFormat="1" x14ac:dyDescent="0.3">
      <c r="A13" s="50" t="str">
        <f>A6</f>
        <v>MDQ</v>
      </c>
      <c r="B13" s="53">
        <f>[8]Mode_h_t_pred!D5</f>
        <v>247.39585432854099</v>
      </c>
      <c r="C13" s="52">
        <f>[8]Mode_h_t_pred!E5</f>
        <v>165.442372119917</v>
      </c>
      <c r="D13" s="52">
        <f>[8]Mode_h_t_pred!F5</f>
        <v>329.34933653716399</v>
      </c>
      <c r="E13" s="52">
        <f>[8]Mode_h_t_pred!G5</f>
        <v>41.814</v>
      </c>
      <c r="F13" s="90">
        <f>B13-C13</f>
        <v>81.953482208623996</v>
      </c>
      <c r="H13" s="50" t="str">
        <f>A6</f>
        <v>MDQ</v>
      </c>
      <c r="I13" s="54">
        <f>[10]Mode_h_f0_pred!D5</f>
        <v>94.158005668797401</v>
      </c>
      <c r="J13" s="52">
        <f>[10]Mode_h_f0_pred!E5</f>
        <v>88.430744732869698</v>
      </c>
      <c r="K13" s="52">
        <f>[10]Mode_h_f0_pred!F5</f>
        <v>99.885266604725004</v>
      </c>
      <c r="L13" s="52">
        <f>[10]Mode_h_f0_pred!G5</f>
        <v>2.9220000000000002</v>
      </c>
      <c r="M13" s="90">
        <f>I13-J13</f>
        <v>5.7272609359277027</v>
      </c>
      <c r="O13" s="50" t="str">
        <f>A6</f>
        <v>MDQ</v>
      </c>
      <c r="P13" s="51">
        <f>[12]Mode_lh_slope_pred!D5</f>
        <v>44.213079457092299</v>
      </c>
      <c r="Q13" s="52">
        <f>[12]Mode_lh_slope_pred!E5</f>
        <v>33.865556982408201</v>
      </c>
      <c r="R13" s="52">
        <f>[12]Mode_lh_slope_pred!F5</f>
        <v>54.560601931776503</v>
      </c>
      <c r="S13" s="52">
        <f>[12]Mode_lh_slope_pred!G5</f>
        <v>5.2789999999999999</v>
      </c>
      <c r="T13" s="90">
        <f>P13-Q13</f>
        <v>10.347522474684098</v>
      </c>
      <c r="U13" s="79"/>
    </row>
    <row r="14" spans="1:48" x14ac:dyDescent="0.3">
      <c r="A14" s="62"/>
      <c r="B14" s="62"/>
      <c r="C14" s="62"/>
      <c r="D14" s="62"/>
      <c r="E14" s="62"/>
      <c r="F14" s="68"/>
      <c r="G14" s="68"/>
      <c r="H14" s="68"/>
      <c r="I14" s="68"/>
      <c r="J14" s="93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93"/>
      <c r="W14" s="62"/>
      <c r="X14" s="68"/>
      <c r="Y14" s="68"/>
      <c r="Z14" s="62"/>
      <c r="AA14" s="62"/>
      <c r="AB14" s="62"/>
      <c r="AC14" s="62"/>
    </row>
    <row r="15" spans="1:48" x14ac:dyDescent="0.3">
      <c r="A15" s="62"/>
      <c r="B15" s="62"/>
      <c r="C15" s="62"/>
      <c r="D15" s="62"/>
      <c r="E15" s="62"/>
      <c r="F15" s="68"/>
      <c r="G15" s="68"/>
      <c r="H15" s="68"/>
      <c r="I15" s="68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93"/>
      <c r="W15" s="62"/>
      <c r="X15" s="68"/>
      <c r="Y15" s="68"/>
      <c r="Z15" s="62"/>
      <c r="AA15" s="62"/>
      <c r="AB15" s="62"/>
      <c r="AC15" s="62"/>
    </row>
    <row r="16" spans="1:48" x14ac:dyDescent="0.3">
      <c r="J16" s="71"/>
      <c r="N16" s="64"/>
      <c r="O16" s="64"/>
      <c r="P16" s="64"/>
      <c r="Q16" s="64"/>
      <c r="R16" s="64"/>
      <c r="V16" s="97"/>
      <c r="AB16" s="62"/>
      <c r="AC16" s="62"/>
    </row>
    <row r="17" spans="3:29" x14ac:dyDescent="0.3">
      <c r="C17" s="70"/>
      <c r="D17" s="70"/>
      <c r="E17" s="70"/>
      <c r="F17" s="70"/>
      <c r="G17" s="70"/>
      <c r="H17" s="70"/>
      <c r="I17" s="70"/>
      <c r="J17" s="70"/>
      <c r="K17" s="70"/>
      <c r="N17" s="64"/>
      <c r="O17" s="64"/>
      <c r="P17" s="64"/>
      <c r="Q17" s="64"/>
      <c r="R17" s="64"/>
      <c r="V17" s="97"/>
      <c r="AB17" s="62"/>
      <c r="AC17" s="62"/>
    </row>
    <row r="18" spans="3:29" x14ac:dyDescent="0.3">
      <c r="D18" s="62"/>
      <c r="E18" s="62"/>
    </row>
    <row r="19" spans="3:29" x14ac:dyDescent="0.3">
      <c r="J19" s="71"/>
      <c r="N19" s="64"/>
      <c r="O19" s="64"/>
      <c r="P19" s="64"/>
      <c r="Q19" s="64"/>
      <c r="R19" s="64"/>
      <c r="V19" s="97"/>
      <c r="AB19" s="62"/>
      <c r="AC19" s="62"/>
    </row>
    <row r="20" spans="3:29" x14ac:dyDescent="0.3">
      <c r="J20" s="71"/>
      <c r="N20" s="64"/>
      <c r="O20" s="64"/>
      <c r="P20" s="64"/>
      <c r="Q20" s="64"/>
      <c r="R20" s="64"/>
      <c r="V20" s="97"/>
      <c r="AB20" s="62"/>
      <c r="AC20" s="62"/>
    </row>
    <row r="21" spans="3:29" x14ac:dyDescent="0.3">
      <c r="J21" s="71"/>
      <c r="N21" s="64"/>
      <c r="O21" s="64"/>
      <c r="P21" s="64"/>
      <c r="Q21" s="64"/>
      <c r="R21" s="64"/>
      <c r="V21" s="97"/>
      <c r="AB21" s="62"/>
      <c r="AC21" s="62"/>
    </row>
    <row r="22" spans="3:29" x14ac:dyDescent="0.3">
      <c r="J22" s="71"/>
      <c r="N22" s="64"/>
      <c r="O22" s="64"/>
      <c r="P22" s="64"/>
      <c r="Q22" s="64"/>
      <c r="R22" s="64"/>
      <c r="V22" s="97"/>
      <c r="AB22" s="62"/>
      <c r="AC22" s="62"/>
    </row>
    <row r="23" spans="3:29" x14ac:dyDescent="0.3">
      <c r="J23" s="71"/>
      <c r="N23" s="64"/>
      <c r="O23" s="64"/>
      <c r="P23" s="64"/>
      <c r="Q23" s="64"/>
      <c r="R23" s="64"/>
      <c r="V23" s="97"/>
      <c r="AB23" s="62"/>
      <c r="AC23" s="62"/>
    </row>
    <row r="25" spans="3:29" x14ac:dyDescent="0.3">
      <c r="J25" s="71"/>
      <c r="N25" s="64"/>
      <c r="O25" s="64"/>
      <c r="P25" s="64"/>
      <c r="Q25" s="64"/>
      <c r="R25" s="64"/>
      <c r="V25" s="97"/>
      <c r="AB25" s="62"/>
      <c r="AC25" s="62"/>
    </row>
    <row r="26" spans="3:29" x14ac:dyDescent="0.3">
      <c r="J26" s="71"/>
      <c r="N26" s="64"/>
      <c r="O26" s="64"/>
      <c r="P26" s="64"/>
      <c r="Q26" s="64"/>
      <c r="R26" s="64"/>
      <c r="V26" s="97"/>
      <c r="AB26" s="62"/>
      <c r="AC26" s="62"/>
    </row>
    <row r="27" spans="3:29" x14ac:dyDescent="0.3">
      <c r="J27" s="71"/>
      <c r="N27" s="64"/>
      <c r="O27" s="64"/>
      <c r="P27" s="64"/>
      <c r="Q27" s="64"/>
      <c r="R27" s="64"/>
      <c r="V27" s="97"/>
      <c r="AB27" s="62"/>
      <c r="AC27" s="62"/>
    </row>
    <row r="28" spans="3:29" x14ac:dyDescent="0.3">
      <c r="J28" s="71"/>
      <c r="N28" s="64"/>
      <c r="O28" s="64"/>
      <c r="P28" s="64"/>
      <c r="Q28" s="64"/>
      <c r="R28" s="64"/>
      <c r="V28" s="97"/>
      <c r="AB28" s="62"/>
      <c r="AC28" s="62"/>
    </row>
    <row r="29" spans="3:29" x14ac:dyDescent="0.3">
      <c r="J29" s="71"/>
      <c r="N29" s="64"/>
      <c r="O29" s="64"/>
      <c r="P29" s="64"/>
      <c r="Q29" s="64"/>
      <c r="R29" s="64"/>
      <c r="V29" s="97"/>
      <c r="AB29" s="62"/>
      <c r="AC29" s="62"/>
    </row>
    <row r="39" spans="4:5" x14ac:dyDescent="0.3">
      <c r="D39" s="64"/>
      <c r="E39" s="64"/>
    </row>
    <row r="40" spans="4:5" x14ac:dyDescent="0.3">
      <c r="D40" s="72"/>
    </row>
    <row r="41" spans="4:5" x14ac:dyDescent="0.3">
      <c r="D41" s="72"/>
    </row>
    <row r="42" spans="4:5" x14ac:dyDescent="0.3">
      <c r="D42" s="72"/>
    </row>
    <row r="43" spans="4:5" x14ac:dyDescent="0.3">
      <c r="D43" s="72"/>
    </row>
    <row r="44" spans="4:5" x14ac:dyDescent="0.3">
      <c r="D44" s="72"/>
    </row>
    <row r="45" spans="4:5" x14ac:dyDescent="0.3">
      <c r="D45" s="72"/>
    </row>
    <row r="46" spans="4:5" x14ac:dyDescent="0.3">
      <c r="D46" s="72"/>
    </row>
    <row r="47" spans="4:5" x14ac:dyDescent="0.3">
      <c r="D47" s="64"/>
      <c r="E47" s="64"/>
    </row>
    <row r="48" spans="4:5" x14ac:dyDescent="0.3">
      <c r="D48" s="64"/>
      <c r="E48" s="64"/>
    </row>
  </sheetData>
  <conditionalFormatting sqref="X7:Y7 F7:I7 O7:R7 M10:M13 M3:M6">
    <cfRule type="cellIs" dxfId="2" priority="20" operator="lessThan">
      <formula>0.05</formula>
    </cfRule>
  </conditionalFormatting>
  <conditionalFormatting sqref="T3:T6">
    <cfRule type="cellIs" dxfId="1" priority="2" operator="lessThan">
      <formula>0.05</formula>
    </cfRule>
  </conditionalFormatting>
  <conditionalFormatting sqref="T10:T13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131-6939-4AD7-A411-F3DC957F6760}">
  <dimension ref="A1"/>
  <sheetViews>
    <sheetView zoomScaleNormal="10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B1 Mode</vt:lpstr>
      <vt:lpstr>Graphs</vt:lpstr>
      <vt:lpstr>Graph Data</vt:lpstr>
      <vt:lpstr>Legends</vt:lpstr>
      <vt:lpstr>'B1 Mode'!Print_Area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2022-07-28T23:22:24Z</dcterms:modified>
</cp:coreProperties>
</file>