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7B3E7904-B086-493D-884C-A35CA32837A0}" xr6:coauthVersionLast="47" xr6:coauthVersionMax="47" xr10:uidLastSave="{00000000-0000-0000-0000-000000000000}"/>
  <bookViews>
    <workbookView xWindow="-120" yWindow="-16320" windowWidth="29040" windowHeight="16440" activeTab="5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E7" i="9"/>
  <c r="D7" i="9"/>
  <c r="C7" i="9"/>
  <c r="B7" i="9"/>
  <c r="F4" i="9"/>
  <c r="E4" i="9"/>
  <c r="D4" i="9"/>
  <c r="C4" i="9"/>
  <c r="E1" i="9"/>
  <c r="D1" i="9"/>
  <c r="C1" i="9"/>
  <c r="B1" i="9"/>
  <c r="F1" i="9"/>
  <c r="E11" i="9"/>
  <c r="D11" i="9"/>
  <c r="C11" i="9"/>
  <c r="B11" i="9"/>
  <c r="A11" i="9"/>
  <c r="E10" i="9"/>
  <c r="D10" i="9"/>
  <c r="C10" i="9"/>
  <c r="B10" i="9"/>
  <c r="C19" i="9" s="1"/>
  <c r="D19" i="9" s="1"/>
  <c r="A10" i="9"/>
  <c r="A26" i="9" s="1"/>
  <c r="E9" i="9"/>
  <c r="D9" i="9"/>
  <c r="C9" i="9"/>
  <c r="B9" i="9"/>
  <c r="F9" i="9" s="1"/>
  <c r="A9" i="9"/>
  <c r="A25" i="9" s="1"/>
  <c r="E8" i="9"/>
  <c r="D8" i="9"/>
  <c r="C8" i="9"/>
  <c r="A8" i="9"/>
  <c r="E5" i="9"/>
  <c r="D5" i="9"/>
  <c r="C5" i="9"/>
  <c r="B5" i="9"/>
  <c r="A5" i="9"/>
  <c r="B4" i="9"/>
  <c r="A4" i="9"/>
  <c r="E3" i="9"/>
  <c r="D3" i="9"/>
  <c r="C3" i="9"/>
  <c r="B3" i="9"/>
  <c r="A3" i="9"/>
  <c r="E2" i="9"/>
  <c r="D2" i="9"/>
  <c r="C2" i="9"/>
  <c r="B2" i="9"/>
  <c r="F2" i="9" s="1"/>
  <c r="A2" i="9"/>
  <c r="A23" i="9"/>
  <c r="D20" i="9"/>
  <c r="D18" i="9"/>
  <c r="B17" i="9"/>
  <c r="B19" i="9" s="1"/>
  <c r="B21" i="9" s="1"/>
  <c r="D16" i="9"/>
  <c r="D14" i="9"/>
  <c r="B27" i="9"/>
  <c r="A27" i="9"/>
  <c r="F8" i="9"/>
  <c r="A24" i="9"/>
  <c r="B23" i="9"/>
  <c r="F5" i="9"/>
  <c r="F3" i="9"/>
  <c r="A22" i="5"/>
  <c r="A16" i="5"/>
  <c r="A9" i="5"/>
  <c r="A3" i="5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B25" i="9" l="1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<sst xmlns="http://schemas.openxmlformats.org/spreadsheetml/2006/main" count="85" uniqueCount="26">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</sst>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B9E77"/>
      <color rgb="FFD95F02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282.40600000000001</c:v>
                </c:pt>
                <c:pt idx="2">
                  <c:v>308.87</c:v>
                </c:pt>
                <c:pt idx="3">
                  <c:v>272.78500000000003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234.59700000000001</c:v>
                </c:pt>
                <c:pt idx="2">
                  <c:v>261.06100000000004</c:v>
                </c:pt>
                <c:pt idx="3">
                  <c:v>224.97600000000003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104.017</c:v>
                </c:pt>
                <c:pt idx="1">
                  <c:v>96.242000000000004</c:v>
                </c:pt>
                <c:pt idx="2">
                  <c:v>92.210999999999999</c:v>
                </c:pt>
                <c:pt idx="3">
                  <c:v>65.795000000000002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106.976</c:v>
                </c:pt>
                <c:pt idx="1">
                  <c:v>99.201000000000008</c:v>
                </c:pt>
                <c:pt idx="2">
                  <c:v>95.17</c:v>
                </c:pt>
                <c:pt idx="3">
                  <c:v>68.754000000000005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83.138999999999996</c:v>
                </c:pt>
                <c:pt idx="2">
                  <c:v>82.869</c:v>
                </c:pt>
                <c:pt idx="3">
                  <c:v>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83.108999999999995</c:v>
                </c:pt>
                <c:pt idx="2">
                  <c:v>82.838999999999999</c:v>
                </c:pt>
                <c:pt idx="3">
                  <c:v>82.84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0922087464209899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2.5470000000000002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3.1930000000000001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3.2989999999999999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3.3220000000000001</c:v>
                </c:pt>
                <c:pt idx="1">
                  <c:v>3.2989999999999999</c:v>
                </c:pt>
                <c:pt idx="2">
                  <c:v>3.1930000000000001</c:v>
                </c:pt>
                <c:pt idx="3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129.09149923745741</c:v>
                  </c:pt>
                  <c:pt idx="1">
                    <c:v>76.559975406804995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129.09149923745741</c:v>
                  </c:pt>
                  <c:pt idx="1">
                    <c:v>76.559975406804995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3.0151369438512035</c:v>
                  </c:pt>
                  <c:pt idx="1">
                    <c:v>2.886249522707601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3.0151369438512035</c:v>
                  </c:pt>
                  <c:pt idx="1">
                    <c:v>2.886249522707601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76.537000000000006</c:v>
                </c:pt>
                <c:pt idx="1">
                  <c:v>227.941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85.927999999999997</c:v>
                </c:pt>
                <c:pt idx="1">
                  <c:v>88.299000000000007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3.0138406106098898</c:v>
                  </c:pt>
                  <c:pt idx="1">
                    <c:v>2.8849555236878928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3.0138406106098898</c:v>
                  </c:pt>
                  <c:pt idx="1">
                    <c:v>2.8849555236878928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129.32298043020481</c:v>
                  </c:pt>
                  <c:pt idx="1">
                    <c:v>76.796660841209984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129.32298043020481</c:v>
                  </c:pt>
                  <c:pt idx="1">
                    <c:v>76.796660841209984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85.462000000000003</c:v>
                </c:pt>
                <c:pt idx="1">
                  <c:v>258.90199999999999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85.858999999999995</c:v>
                </c:pt>
                <c:pt idx="1">
                  <c:v>88.573999999999998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129.8786735783124</c:v>
                  </c:pt>
                  <c:pt idx="1">
                    <c:v>76.747275929476984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129.8786735783124</c:v>
                  </c:pt>
                  <c:pt idx="1">
                    <c:v>76.747275929476984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3.0056957628165009</c:v>
                  </c:pt>
                  <c:pt idx="1">
                    <c:v>2.8839173560492952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3.0056957628165009</c:v>
                  </c:pt>
                  <c:pt idx="1">
                    <c:v>2.8839173560492952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91.94</c:v>
                </c:pt>
                <c:pt idx="1">
                  <c:v>281.30099999999999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85.73</c:v>
                </c:pt>
                <c:pt idx="1">
                  <c:v>89.106999999999999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128.34386456654491</c:v>
                  </c:pt>
                  <c:pt idx="1">
                    <c:v>73.473922373026994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128.34386456654491</c:v>
                  </c:pt>
                  <c:pt idx="1">
                    <c:v>73.473922373026994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3.0046170398396015</c:v>
                  </c:pt>
                  <c:pt idx="1">
                    <c:v>2.8999741913787034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3.0046170398396015</c:v>
                  </c:pt>
                  <c:pt idx="1">
                    <c:v>2.8999741913787034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111.06100000000001</c:v>
                </c:pt>
                <c:pt idx="1">
                  <c:v>295.73399999999998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85.662000000000006</c:v>
                </c:pt>
                <c:pt idx="1">
                  <c:v>88.998000000000005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76.796660841209984</c:v>
                  </c:pt>
                  <c:pt idx="2">
                    <c:v>76.747275929476984</c:v>
                  </c:pt>
                  <c:pt idx="3">
                    <c:v>73.473922373026994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76.796660841209984</c:v>
                  </c:pt>
                  <c:pt idx="2">
                    <c:v>76.747275929476984</c:v>
                  </c:pt>
                  <c:pt idx="3">
                    <c:v>73.473922373026994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227.941</c:v>
                </c:pt>
                <c:pt idx="1">
                  <c:v>258.90199999999999</c:v>
                </c:pt>
                <c:pt idx="2">
                  <c:v>281.30099999999999</c:v>
                </c:pt>
                <c:pt idx="3">
                  <c:v>295.73399999999998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76.796660841209984</c:v>
                  </c:pt>
                  <c:pt idx="2">
                    <c:v>76.747275929476984</c:v>
                  </c:pt>
                  <c:pt idx="3">
                    <c:v>73.473922373026994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76.796660841209984</c:v>
                  </c:pt>
                  <c:pt idx="2">
                    <c:v>76.747275929476984</c:v>
                  </c:pt>
                  <c:pt idx="3">
                    <c:v>73.473922373026994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76.537000000000006</c:v>
                </c:pt>
                <c:pt idx="1">
                  <c:v>85.462000000000003</c:v>
                </c:pt>
                <c:pt idx="2">
                  <c:v>91.94</c:v>
                </c:pt>
                <c:pt idx="3">
                  <c:v>111.06100000000001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2.8849555236878928</c:v>
                  </c:pt>
                  <c:pt idx="2">
                    <c:v>2.8839173560492952</c:v>
                  </c:pt>
                  <c:pt idx="3">
                    <c:v>2.8999741913787034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2.8849555236878928</c:v>
                  </c:pt>
                  <c:pt idx="2">
                    <c:v>2.8839173560492952</c:v>
                  </c:pt>
                  <c:pt idx="3">
                    <c:v>2.8999741913787034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88.299000000000007</c:v>
                </c:pt>
                <c:pt idx="1">
                  <c:v>88.573999999999998</c:v>
                </c:pt>
                <c:pt idx="2">
                  <c:v>89.106999999999999</c:v>
                </c:pt>
                <c:pt idx="3">
                  <c:v>88.998000000000005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2.8849555236878928</c:v>
                  </c:pt>
                  <c:pt idx="2">
                    <c:v>2.8839173560492952</c:v>
                  </c:pt>
                  <c:pt idx="3">
                    <c:v>2.8999741913787034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2.8849555236878928</c:v>
                  </c:pt>
                  <c:pt idx="2">
                    <c:v>2.8839173560492952</c:v>
                  </c:pt>
                  <c:pt idx="3">
                    <c:v>2.8999741913787034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85.927999999999997</c:v>
                </c:pt>
                <c:pt idx="1">
                  <c:v>85.858999999999995</c:v>
                </c:pt>
                <c:pt idx="2">
                  <c:v>85.73</c:v>
                </c:pt>
                <c:pt idx="3">
                  <c:v>85.662000000000006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129.09149923745741</c:v>
                  </c:pt>
                  <c:pt idx="1">
                    <c:v>76.559975406804995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129.09149923745741</c:v>
                  </c:pt>
                  <c:pt idx="1">
                    <c:v>76.559975406804995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3.0151369438512035</c:v>
                  </c:pt>
                  <c:pt idx="1">
                    <c:v>2.886249522707601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3.0151369438512035</c:v>
                  </c:pt>
                  <c:pt idx="1">
                    <c:v>2.886249522707601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76.537000000000006</c:v>
                </c:pt>
                <c:pt idx="1">
                  <c:v>227.941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85.927999999999997</c:v>
                </c:pt>
                <c:pt idx="1">
                  <c:v>88.299000000000007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3.0300831591290063</c:v>
                  </c:pt>
                  <c:pt idx="1">
                    <c:v>2.9042301840794948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3.0300831591290063</c:v>
                  </c:pt>
                  <c:pt idx="1">
                    <c:v>2.9042301840794948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168.200200341928</c:v>
                  </c:pt>
                  <c:pt idx="1">
                    <c:v>72.706583564653997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168.200200341928</c:v>
                  </c:pt>
                  <c:pt idx="1">
                    <c:v>72.706583564653997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17.873000000000001</c:v>
                </c:pt>
                <c:pt idx="1">
                  <c:v>193.89099999999999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86.837000000000003</c:v>
                </c:pt>
                <c:pt idx="1">
                  <c:v>88.930999999999997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260.418622979389</c:v>
                  </c:pt>
                  <c:pt idx="1">
                    <c:v>121.00795939708601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260.418622979389</c:v>
                  </c:pt>
                  <c:pt idx="1">
                    <c:v>121.00795939708601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3.0607067690925049</c:v>
                  </c:pt>
                  <c:pt idx="1">
                    <c:v>3.1488507259562937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3.0607067690925049</c:v>
                  </c:pt>
                  <c:pt idx="1">
                    <c:v>3.1488507259562937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58.972000000000001</c:v>
                </c:pt>
                <c:pt idx="1">
                  <c:v>267.572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86.15</c:v>
                </c:pt>
                <c:pt idx="1">
                  <c:v>89.087999999999994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260.58531390092799</c:v>
                  </c:pt>
                  <c:pt idx="1">
                    <c:v>121.04149142915901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260.58531390092799</c:v>
                  </c:pt>
                  <c:pt idx="1">
                    <c:v>121.04149142915901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3.0613067412349011</c:v>
                  </c:pt>
                  <c:pt idx="1">
                    <c:v>3.1492430335612909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3.0613067412349011</c:v>
                  </c:pt>
                  <c:pt idx="1">
                    <c:v>3.1492430335612909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68.819999999999993</c:v>
                </c:pt>
                <c:pt idx="1">
                  <c:v>280.56400000000002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86.012</c:v>
                </c:pt>
                <c:pt idx="1">
                  <c:v>88.382999999999996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72.706583564653997</c:v>
                  </c:pt>
                  <c:pt idx="2">
                    <c:v>121.00795939708601</c:v>
                  </c:pt>
                  <c:pt idx="3">
                    <c:v>121.04149142915901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72.706583564653997</c:v>
                  </c:pt>
                  <c:pt idx="2">
                    <c:v>121.00795939708601</c:v>
                  </c:pt>
                  <c:pt idx="3">
                    <c:v>121.04149142915901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227.941</c:v>
                </c:pt>
                <c:pt idx="1">
                  <c:v>193.89099999999999</c:v>
                </c:pt>
                <c:pt idx="2">
                  <c:v>267.572</c:v>
                </c:pt>
                <c:pt idx="3">
                  <c:v>280.56400000000002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72.706583564653997</c:v>
                  </c:pt>
                  <c:pt idx="2">
                    <c:v>121.00795939708601</c:v>
                  </c:pt>
                  <c:pt idx="3">
                    <c:v>121.04149142915901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76.559975406804995</c:v>
                  </c:pt>
                  <c:pt idx="1">
                    <c:v>72.706583564653997</c:v>
                  </c:pt>
                  <c:pt idx="2">
                    <c:v>121.00795939708601</c:v>
                  </c:pt>
                  <c:pt idx="3">
                    <c:v>121.04149142915901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76.537000000000006</c:v>
                </c:pt>
                <c:pt idx="1">
                  <c:v>17.873000000000001</c:v>
                </c:pt>
                <c:pt idx="2">
                  <c:v>58.972000000000001</c:v>
                </c:pt>
                <c:pt idx="3">
                  <c:v>68.819999999999993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2.9042301840794948</c:v>
                  </c:pt>
                  <c:pt idx="2">
                    <c:v>3.1488507259562937</c:v>
                  </c:pt>
                  <c:pt idx="3">
                    <c:v>3.1492430335612909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2.9042301840794948</c:v>
                  </c:pt>
                  <c:pt idx="2">
                    <c:v>3.1488507259562937</c:v>
                  </c:pt>
                  <c:pt idx="3">
                    <c:v>3.1492430335612909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88.299000000000007</c:v>
                </c:pt>
                <c:pt idx="1">
                  <c:v>88.930999999999997</c:v>
                </c:pt>
                <c:pt idx="2">
                  <c:v>89.087999999999994</c:v>
                </c:pt>
                <c:pt idx="3">
                  <c:v>88.382999999999996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2.9042301840794948</c:v>
                  </c:pt>
                  <c:pt idx="2">
                    <c:v>3.1488507259562937</c:v>
                  </c:pt>
                  <c:pt idx="3">
                    <c:v>3.1492430335612909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2.886249522707601</c:v>
                  </c:pt>
                  <c:pt idx="1">
                    <c:v>2.9042301840794948</c:v>
                  </c:pt>
                  <c:pt idx="2">
                    <c:v>3.1488507259562937</c:v>
                  </c:pt>
                  <c:pt idx="3">
                    <c:v>3.1492430335612909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85.927999999999997</c:v>
                </c:pt>
                <c:pt idx="1">
                  <c:v>86.837000000000003</c:v>
                </c:pt>
                <c:pt idx="2">
                  <c:v>86.15</c:v>
                </c:pt>
                <c:pt idx="3">
                  <c:v>86.012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19638423452026E-2"/>
                  <c:y val="-2.9619690174931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13.504189896560144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2.1294280128076735E-2"/>
                  <c:y val="7.375614245234109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13.013665530536809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11.623163959127988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16.183626156095535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2.6030000000000002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2.5659999999999998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2.4529999999999998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1.4179999999999999</c:v>
                  </c:pt>
                  <c:pt idx="3">
                    <c:v>7.5410123724501297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1.4179999999999999</c:v>
                  </c:pt>
                  <c:pt idx="3">
                    <c:v>7.5410123724501297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104.017</c:v>
                </c:pt>
                <c:pt idx="1">
                  <c:v>106.155</c:v>
                </c:pt>
                <c:pt idx="2">
                  <c:v>107.041</c:v>
                </c:pt>
                <c:pt idx="3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106.976</c:v>
                </c:pt>
                <c:pt idx="1">
                  <c:v>109.114</c:v>
                </c:pt>
                <c:pt idx="2">
                  <c:v>110</c:v>
                </c:pt>
                <c:pt idx="3">
                  <c:v>92.448999999999998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324.00099999999998</c:v>
                </c:pt>
                <c:pt idx="2">
                  <c:v>430.53899999999999</c:v>
                </c:pt>
                <c:pt idx="3">
                  <c:v>572.20000000000005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276.19200000000001</c:v>
                </c:pt>
                <c:pt idx="2">
                  <c:v>382.73</c:v>
                </c:pt>
                <c:pt idx="3">
                  <c:v>524.39100000000008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83.525000000000006</c:v>
                </c:pt>
                <c:pt idx="2">
                  <c:v>83.48</c:v>
                </c:pt>
                <c:pt idx="3">
                  <c:v>83.888000000000005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83.495000000000005</c:v>
                </c:pt>
                <c:pt idx="2">
                  <c:v>83.45</c:v>
                </c:pt>
                <c:pt idx="3">
                  <c:v>83.858000000000004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104.017</v>
          </cell>
          <cell r="C2">
            <v>59.7524834498102</v>
          </cell>
          <cell r="D2">
            <v>148.28214351790299</v>
          </cell>
          <cell r="E2">
            <v>17.908999999999999</v>
          </cell>
        </row>
        <row r="3">
          <cell r="A3" t="str">
            <v>foot_syls2</v>
          </cell>
          <cell r="B3">
            <v>106.155</v>
          </cell>
          <cell r="C3">
            <v>29.367657538337198</v>
          </cell>
          <cell r="D3">
            <v>182.941827531559</v>
          </cell>
          <cell r="E3">
            <v>30.146999999999998</v>
          </cell>
        </row>
        <row r="4">
          <cell r="A4" t="str">
            <v>foot_syls3</v>
          </cell>
          <cell r="B4">
            <v>107.041</v>
          </cell>
          <cell r="C4">
            <v>62.776161055912603</v>
          </cell>
          <cell r="D4">
            <v>151.305890625194</v>
          </cell>
          <cell r="E4">
            <v>17.908000000000001</v>
          </cell>
        </row>
        <row r="5">
          <cell r="A5" t="str">
            <v>foot_syls4</v>
          </cell>
          <cell r="B5">
            <v>89.49</v>
          </cell>
          <cell r="C5">
            <v>4.5767949129994996</v>
          </cell>
          <cell r="D5">
            <v>174.40262260314299</v>
          </cell>
          <cell r="E5">
            <v>33.270000000000003</v>
          </cell>
        </row>
        <row r="6">
          <cell r="A6" t="str">
            <v>pre_syls0</v>
          </cell>
          <cell r="B6">
            <v>104.017</v>
          </cell>
          <cell r="C6">
            <v>59.7524834498102</v>
          </cell>
          <cell r="D6">
            <v>148.28214351790299</v>
          </cell>
          <cell r="E6">
            <v>17.908999999999999</v>
          </cell>
        </row>
        <row r="7">
          <cell r="A7" t="str">
            <v>pre_syls1</v>
          </cell>
          <cell r="B7">
            <v>96.242000000000004</v>
          </cell>
          <cell r="C7">
            <v>51.977959985672697</v>
          </cell>
          <cell r="D7">
            <v>140.50700014130501</v>
          </cell>
          <cell r="E7">
            <v>17.917000000000002</v>
          </cell>
        </row>
        <row r="8">
          <cell r="A8" t="str">
            <v>pre_syls2</v>
          </cell>
          <cell r="B8">
            <v>92.210999999999999</v>
          </cell>
          <cell r="C8">
            <v>25.164461015131199</v>
          </cell>
          <cell r="D8">
            <v>159.25668098390301</v>
          </cell>
          <cell r="E8">
            <v>26.552</v>
          </cell>
        </row>
        <row r="9">
          <cell r="A9" t="str">
            <v>pre_syls3</v>
          </cell>
          <cell r="B9">
            <v>65.795000000000002</v>
          </cell>
          <cell r="C9">
            <v>-1.2515637123819201</v>
          </cell>
          <cell r="D9">
            <v>132.840767164743</v>
          </cell>
          <cell r="E9">
            <v>26.555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76.537000000000006</v>
          </cell>
          <cell r="C2">
            <v>-52.554499237457399</v>
          </cell>
          <cell r="D2">
            <v>205.628969920917</v>
          </cell>
          <cell r="E2">
            <v>35.750999999999998</v>
          </cell>
        </row>
        <row r="3">
          <cell r="A3" t="str">
            <v>ana_syls1</v>
          </cell>
          <cell r="B3">
            <v>17.873000000000001</v>
          </cell>
          <cell r="C3">
            <v>-150.32720034192801</v>
          </cell>
          <cell r="D3">
            <v>186.07353833652201</v>
          </cell>
          <cell r="E3">
            <v>32.499000000000002</v>
          </cell>
        </row>
        <row r="4">
          <cell r="A4" t="str">
            <v>ana_syls2</v>
          </cell>
          <cell r="B4">
            <v>58.972000000000001</v>
          </cell>
          <cell r="C4">
            <v>-201.44662297938899</v>
          </cell>
          <cell r="D4">
            <v>319.390747053903</v>
          </cell>
          <cell r="E4">
            <v>49.503999999999998</v>
          </cell>
        </row>
        <row r="5">
          <cell r="A5" t="str">
            <v>ana_syls3</v>
          </cell>
          <cell r="B5">
            <v>68.819999999999993</v>
          </cell>
          <cell r="C5">
            <v>-191.76531390092799</v>
          </cell>
          <cell r="D5">
            <v>329.40492610112</v>
          </cell>
          <cell r="E5">
            <v>49.496000000000002</v>
          </cell>
        </row>
        <row r="6">
          <cell r="A6" t="str">
            <v>foot_syls1</v>
          </cell>
          <cell r="B6">
            <v>76.537000000000006</v>
          </cell>
          <cell r="C6">
            <v>-52.554499237457399</v>
          </cell>
          <cell r="D6">
            <v>205.628969920917</v>
          </cell>
          <cell r="E6">
            <v>35.750999999999998</v>
          </cell>
        </row>
        <row r="7">
          <cell r="A7" t="str">
            <v>foot_syls2</v>
          </cell>
          <cell r="B7">
            <v>85.462000000000003</v>
          </cell>
          <cell r="C7">
            <v>-43.860980430204798</v>
          </cell>
          <cell r="D7">
            <v>214.78410344695499</v>
          </cell>
          <cell r="E7">
            <v>35.719000000000001</v>
          </cell>
        </row>
        <row r="8">
          <cell r="A8" t="str">
            <v>foot_syls3</v>
          </cell>
          <cell r="B8">
            <v>91.94</v>
          </cell>
          <cell r="C8">
            <v>-37.938673578312397</v>
          </cell>
          <cell r="D8">
            <v>221.817731434048</v>
          </cell>
          <cell r="E8">
            <v>35.637</v>
          </cell>
        </row>
        <row r="9">
          <cell r="A9" t="str">
            <v>foot_syls4</v>
          </cell>
          <cell r="B9">
            <v>111.06100000000001</v>
          </cell>
          <cell r="C9">
            <v>-17.282864566544902</v>
          </cell>
          <cell r="D9">
            <v>239.40469213730401</v>
          </cell>
          <cell r="E9">
            <v>35.859000000000002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85.927999999999997</v>
          </cell>
          <cell r="C2">
            <v>82.912863056148794</v>
          </cell>
          <cell r="D2">
            <v>88.942757903780603</v>
          </cell>
          <cell r="E2">
            <v>1.361</v>
          </cell>
        </row>
        <row r="3">
          <cell r="A3" t="str">
            <v>ana_syls1</v>
          </cell>
          <cell r="B3">
            <v>86.837000000000003</v>
          </cell>
          <cell r="C3">
            <v>83.806916840870997</v>
          </cell>
          <cell r="D3">
            <v>89.8661204174999</v>
          </cell>
          <cell r="E3">
            <v>1.3740000000000001</v>
          </cell>
        </row>
        <row r="4">
          <cell r="A4" t="str">
            <v>ana_syls2</v>
          </cell>
          <cell r="B4">
            <v>86.15</v>
          </cell>
          <cell r="C4">
            <v>83.089293230907501</v>
          </cell>
          <cell r="D4">
            <v>89.210463857942003</v>
          </cell>
          <cell r="E4">
            <v>1.401</v>
          </cell>
        </row>
        <row r="5">
          <cell r="A5" t="str">
            <v>ana_syls3</v>
          </cell>
          <cell r="B5">
            <v>86.012</v>
          </cell>
          <cell r="C5">
            <v>82.950693258765099</v>
          </cell>
          <cell r="D5">
            <v>89.072363518897006</v>
          </cell>
          <cell r="E5">
            <v>1.401</v>
          </cell>
        </row>
        <row r="6">
          <cell r="A6" t="str">
            <v>foot_syls1</v>
          </cell>
          <cell r="B6">
            <v>85.927999999999997</v>
          </cell>
          <cell r="C6">
            <v>82.912863056148794</v>
          </cell>
          <cell r="D6">
            <v>88.942757903780603</v>
          </cell>
          <cell r="E6">
            <v>1.361</v>
          </cell>
        </row>
        <row r="7">
          <cell r="A7" t="str">
            <v>foot_syls2</v>
          </cell>
          <cell r="B7">
            <v>85.858999999999995</v>
          </cell>
          <cell r="C7">
            <v>82.845159389390105</v>
          </cell>
          <cell r="D7">
            <v>88.872352073141101</v>
          </cell>
          <cell r="E7">
            <v>1.359</v>
          </cell>
        </row>
        <row r="8">
          <cell r="A8" t="str">
            <v>foot_syls3</v>
          </cell>
          <cell r="B8">
            <v>85.73</v>
          </cell>
          <cell r="C8">
            <v>82.724304237183503</v>
          </cell>
          <cell r="D8">
            <v>88.736610440001996</v>
          </cell>
          <cell r="E8">
            <v>1.3520000000000001</v>
          </cell>
        </row>
        <row r="9">
          <cell r="A9" t="str">
            <v>foot_syls4</v>
          </cell>
          <cell r="B9">
            <v>85.662000000000006</v>
          </cell>
          <cell r="C9">
            <v>82.657382960160405</v>
          </cell>
          <cell r="D9">
            <v>88.667156542624596</v>
          </cell>
          <cell r="E9">
            <v>1.351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227.941</v>
          </cell>
          <cell r="C5">
            <v>151.38102459319501</v>
          </cell>
          <cell r="D5">
            <v>304.50185515982997</v>
          </cell>
          <cell r="E5">
            <v>22.145</v>
          </cell>
        </row>
        <row r="6">
          <cell r="A6" t="str">
            <v>ana_syls1</v>
          </cell>
          <cell r="B6">
            <v>193.89099999999999</v>
          </cell>
          <cell r="C6">
            <v>121.18441643534599</v>
          </cell>
          <cell r="D6">
            <v>266.59771511573899</v>
          </cell>
          <cell r="E6">
            <v>22.943999999999999</v>
          </cell>
        </row>
        <row r="7">
          <cell r="A7" t="str">
            <v>ana_syls2</v>
          </cell>
          <cell r="B7">
            <v>267.572</v>
          </cell>
          <cell r="C7">
            <v>146.56404060291399</v>
          </cell>
          <cell r="D7">
            <v>388.57975252164698</v>
          </cell>
          <cell r="E7">
            <v>33.106999999999999</v>
          </cell>
        </row>
        <row r="8">
          <cell r="A8" t="str">
            <v>ana_syls3</v>
          </cell>
          <cell r="B8">
            <v>280.56400000000002</v>
          </cell>
          <cell r="C8">
            <v>159.52250857084101</v>
          </cell>
          <cell r="D8">
            <v>401.60591278308698</v>
          </cell>
          <cell r="E8">
            <v>33.101999999999997</v>
          </cell>
        </row>
        <row r="9">
          <cell r="A9" t="str">
            <v>foot_syls1</v>
          </cell>
          <cell r="B9">
            <v>227.941</v>
          </cell>
          <cell r="C9">
            <v>151.38102459319501</v>
          </cell>
          <cell r="D9">
            <v>304.50185515982997</v>
          </cell>
          <cell r="E9">
            <v>22.145</v>
          </cell>
        </row>
        <row r="10">
          <cell r="A10" t="str">
            <v>foot_syls2</v>
          </cell>
          <cell r="B10">
            <v>258.90199999999999</v>
          </cell>
          <cell r="C10">
            <v>182.10533915879</v>
          </cell>
          <cell r="D10">
            <v>335.69854580428699</v>
          </cell>
          <cell r="E10">
            <v>22.108000000000001</v>
          </cell>
        </row>
        <row r="11">
          <cell r="A11" t="str">
            <v>foot_syls3</v>
          </cell>
          <cell r="B11">
            <v>281.30099999999999</v>
          </cell>
          <cell r="C11">
            <v>204.553724070523</v>
          </cell>
          <cell r="D11">
            <v>358.04855031345397</v>
          </cell>
          <cell r="E11">
            <v>22.108000000000001</v>
          </cell>
        </row>
        <row r="12">
          <cell r="A12" t="str">
            <v>foot_syls4</v>
          </cell>
          <cell r="B12">
            <v>295.73399999999998</v>
          </cell>
          <cell r="C12">
            <v>222.26007762697299</v>
          </cell>
          <cell r="D12">
            <v>369.20738335257403</v>
          </cell>
          <cell r="E12">
            <v>22.756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88.299000000000007</v>
          </cell>
          <cell r="C5">
            <v>85.412750477292406</v>
          </cell>
          <cell r="D5">
            <v>91.184571340781403</v>
          </cell>
          <cell r="E5">
            <v>1.3169999999999999</v>
          </cell>
        </row>
        <row r="6">
          <cell r="A6" t="str">
            <v>ana_syls1</v>
          </cell>
          <cell r="B6">
            <v>88.930999999999997</v>
          </cell>
          <cell r="C6">
            <v>86.026769815920503</v>
          </cell>
          <cell r="D6">
            <v>91.836147537111202</v>
          </cell>
          <cell r="E6">
            <v>1.3320000000000001</v>
          </cell>
        </row>
        <row r="7">
          <cell r="A7" t="str">
            <v>ana_syls2</v>
          </cell>
          <cell r="B7">
            <v>89.087999999999994</v>
          </cell>
          <cell r="C7">
            <v>85.9391492740437</v>
          </cell>
          <cell r="D7">
            <v>92.236466706605896</v>
          </cell>
          <cell r="E7">
            <v>1.4350000000000001</v>
          </cell>
        </row>
        <row r="8">
          <cell r="A8" t="str">
            <v>ana_syls3</v>
          </cell>
          <cell r="B8">
            <v>88.382999999999996</v>
          </cell>
          <cell r="C8">
            <v>85.233756966438705</v>
          </cell>
          <cell r="D8">
            <v>91.531822794612907</v>
          </cell>
          <cell r="E8">
            <v>1.4359999999999999</v>
          </cell>
        </row>
        <row r="9">
          <cell r="A9" t="str">
            <v>foot_syls1</v>
          </cell>
          <cell r="B9">
            <v>88.299000000000007</v>
          </cell>
          <cell r="C9">
            <v>85.412750477292406</v>
          </cell>
          <cell r="D9">
            <v>91.184571340781403</v>
          </cell>
          <cell r="E9">
            <v>1.3169999999999999</v>
          </cell>
        </row>
        <row r="10">
          <cell r="A10" t="str">
            <v>foot_syls2</v>
          </cell>
          <cell r="B10">
            <v>88.573999999999998</v>
          </cell>
          <cell r="C10">
            <v>85.689044476312105</v>
          </cell>
          <cell r="D10">
            <v>91.459635871414406</v>
          </cell>
          <cell r="E10">
            <v>1.3160000000000001</v>
          </cell>
        </row>
        <row r="11">
          <cell r="A11" t="str">
            <v>foot_syls3</v>
          </cell>
          <cell r="B11">
            <v>89.106999999999999</v>
          </cell>
          <cell r="C11">
            <v>86.223082643950704</v>
          </cell>
          <cell r="D11">
            <v>91.990649574908801</v>
          </cell>
          <cell r="E11">
            <v>1.3149999999999999</v>
          </cell>
        </row>
        <row r="12">
          <cell r="A12" t="str">
            <v>foot_syls4</v>
          </cell>
          <cell r="B12">
            <v>88.998000000000005</v>
          </cell>
          <cell r="C12">
            <v>86.098025808621301</v>
          </cell>
          <cell r="D12">
            <v>91.897690918124496</v>
          </cell>
          <cell r="E12">
            <v>1.3280000000000001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1.298</v>
          </cell>
          <cell r="C2">
            <v>-6.3562019279553796</v>
          </cell>
          <cell r="D2">
            <v>8.9518665890610407</v>
          </cell>
          <cell r="E2">
            <v>1.321</v>
          </cell>
        </row>
        <row r="3">
          <cell r="A3" t="str">
            <v>foot_syls2</v>
          </cell>
          <cell r="B3">
            <v>1.405</v>
          </cell>
          <cell r="C3">
            <v>-6.4190381452207097</v>
          </cell>
          <cell r="D3">
            <v>9.2292020432522097</v>
          </cell>
          <cell r="E3">
            <v>1.3129999999999999</v>
          </cell>
        </row>
        <row r="4">
          <cell r="A4" t="str">
            <v>foot_syls3</v>
          </cell>
          <cell r="B4">
            <v>1.8879999999999999</v>
          </cell>
          <cell r="C4">
            <v>-5.5037493772178196</v>
          </cell>
          <cell r="D4">
            <v>9.2791229417516305</v>
          </cell>
          <cell r="E4">
            <v>1.331</v>
          </cell>
          <cell r="F4">
            <v>1.4179999999999999</v>
          </cell>
        </row>
        <row r="5">
          <cell r="A5" t="str">
            <v>foot_syls4</v>
          </cell>
          <cell r="B5">
            <v>1.7210000000000001</v>
          </cell>
          <cell r="C5">
            <v>-5.8200123724501296</v>
          </cell>
          <cell r="D5">
            <v>9.2616276352988791</v>
          </cell>
          <cell r="E5">
            <v>1.3260000000000001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2.7839999999999998</v>
          </cell>
          <cell r="C2">
            <v>-0.10684713439322401</v>
          </cell>
          <cell r="D2">
            <v>5.6755676905949901</v>
          </cell>
          <cell r="E2">
            <v>0.45300000000000001</v>
          </cell>
        </row>
        <row r="3">
          <cell r="A3" t="str">
            <v>foot_syls2</v>
          </cell>
          <cell r="B3">
            <v>2.4529999999999998</v>
          </cell>
          <cell r="C3">
            <v>-0.51371751150323897</v>
          </cell>
          <cell r="D3">
            <v>5.42070874850919</v>
          </cell>
          <cell r="E3">
            <v>0.44900000000000001</v>
          </cell>
        </row>
        <row r="4">
          <cell r="A4" t="str">
            <v>foot_syls3</v>
          </cell>
          <cell r="B4">
            <v>2.5659999999999998</v>
          </cell>
          <cell r="C4">
            <v>-0.160073813594521</v>
          </cell>
          <cell r="D4">
            <v>5.2913249152578903</v>
          </cell>
          <cell r="E4">
            <v>0.45800000000000002</v>
          </cell>
        </row>
        <row r="5">
          <cell r="A5" t="str">
            <v>foot_syls4</v>
          </cell>
          <cell r="B5">
            <v>2.6030000000000002</v>
          </cell>
          <cell r="C5">
            <v>-0.21787522043862301</v>
          </cell>
          <cell r="D5">
            <v>5.4235264571914099</v>
          </cell>
          <cell r="E5">
            <v>0.45500000000000002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83.015000000000001</v>
          </cell>
          <cell r="C2">
            <v>79.763822584031502</v>
          </cell>
          <cell r="D2">
            <v>86.266726094633299</v>
          </cell>
          <cell r="E2">
            <v>1.466</v>
          </cell>
        </row>
        <row r="3">
          <cell r="A3" t="str">
            <v>foot_syls2</v>
          </cell>
          <cell r="B3">
            <v>83.525000000000006</v>
          </cell>
          <cell r="C3">
            <v>80.244109113205099</v>
          </cell>
          <cell r="D3">
            <v>86.806315253080598</v>
          </cell>
          <cell r="E3">
            <v>1.4910000000000001</v>
          </cell>
        </row>
        <row r="4">
          <cell r="A4" t="str">
            <v>foot_syls3</v>
          </cell>
          <cell r="B4">
            <v>83.48</v>
          </cell>
          <cell r="C4">
            <v>80.228227151880205</v>
          </cell>
          <cell r="D4">
            <v>86.731115759413399</v>
          </cell>
          <cell r="E4">
            <v>1.466</v>
          </cell>
        </row>
        <row r="5">
          <cell r="A5" t="str">
            <v>foot_syls4</v>
          </cell>
          <cell r="B5">
            <v>83.888000000000005</v>
          </cell>
          <cell r="C5">
            <v>80.594869126784801</v>
          </cell>
          <cell r="D5">
            <v>87.180423011342896</v>
          </cell>
          <cell r="E5">
            <v>1.5</v>
          </cell>
        </row>
        <row r="6">
          <cell r="A6" t="str">
            <v>pre_syls0</v>
          </cell>
          <cell r="B6">
            <v>83.015000000000001</v>
          </cell>
          <cell r="C6">
            <v>79.763822584031502</v>
          </cell>
          <cell r="D6">
            <v>86.266726094633299</v>
          </cell>
          <cell r="E6">
            <v>1.466</v>
          </cell>
        </row>
        <row r="7">
          <cell r="A7" t="str">
            <v>pre_syls1</v>
          </cell>
          <cell r="B7">
            <v>83.138999999999996</v>
          </cell>
          <cell r="C7">
            <v>79.887549374532099</v>
          </cell>
          <cell r="D7">
            <v>86.391216687931205</v>
          </cell>
          <cell r="E7">
            <v>1.466</v>
          </cell>
        </row>
        <row r="8">
          <cell r="A8" t="str">
            <v>pre_syls2</v>
          </cell>
          <cell r="B8">
            <v>82.869</v>
          </cell>
          <cell r="C8">
            <v>79.5955194333458</v>
          </cell>
          <cell r="D8">
            <v>86.141528301310501</v>
          </cell>
          <cell r="E8">
            <v>1.4850000000000001</v>
          </cell>
        </row>
        <row r="9">
          <cell r="A9" t="str">
            <v>pre_syls3</v>
          </cell>
          <cell r="B9">
            <v>82.87</v>
          </cell>
          <cell r="C9">
            <v>79.596839727739805</v>
          </cell>
          <cell r="D9">
            <v>86.142879573751301</v>
          </cell>
          <cell r="E9">
            <v>1.4850000000000001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91.986086684520103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313.32600000000002</v>
          </cell>
          <cell r="C2">
            <v>257.54055368951401</v>
          </cell>
          <cell r="D2">
            <v>369.11181055409298</v>
          </cell>
          <cell r="E2">
            <v>23.911000000000001</v>
          </cell>
        </row>
        <row r="3">
          <cell r="A3" t="str">
            <v>foot_syls2</v>
          </cell>
          <cell r="B3">
            <v>324.00099999999998</v>
          </cell>
          <cell r="C3">
            <v>228.918264406763</v>
          </cell>
          <cell r="D3">
            <v>419.08424601123897</v>
          </cell>
          <cell r="E3">
            <v>38.470999999999997</v>
          </cell>
        </row>
        <row r="4">
          <cell r="A4" t="str">
            <v>foot_syls3</v>
          </cell>
          <cell r="B4">
            <v>430.53899999999999</v>
          </cell>
          <cell r="C4">
            <v>374.75498183993898</v>
          </cell>
          <cell r="D4">
            <v>486.32373960874997</v>
          </cell>
          <cell r="E4">
            <v>23.908999999999999</v>
          </cell>
        </row>
        <row r="5">
          <cell r="A5" t="str">
            <v>foot_syls4</v>
          </cell>
          <cell r="B5">
            <v>572.20000000000005</v>
          </cell>
          <cell r="C5">
            <v>467.09688999746498</v>
          </cell>
          <cell r="D5">
            <v>677.30374955286197</v>
          </cell>
          <cell r="E5">
            <v>42.259</v>
          </cell>
        </row>
        <row r="6">
          <cell r="A6" t="str">
            <v>pre_syls0</v>
          </cell>
          <cell r="B6">
            <v>313.32600000000002</v>
          </cell>
          <cell r="C6">
            <v>257.54055368951401</v>
          </cell>
          <cell r="D6">
            <v>369.11181055409298</v>
          </cell>
          <cell r="E6">
            <v>23.911000000000001</v>
          </cell>
        </row>
        <row r="7">
          <cell r="A7" t="str">
            <v>pre_syls1</v>
          </cell>
          <cell r="B7">
            <v>282.40600000000001</v>
          </cell>
          <cell r="C7">
            <v>226.612112090957</v>
          </cell>
          <cell r="D7">
            <v>338.20067261189001</v>
          </cell>
          <cell r="E7">
            <v>23.925999999999998</v>
          </cell>
        </row>
        <row r="8">
          <cell r="A8" t="str">
            <v>pre_syls2</v>
          </cell>
          <cell r="B8">
            <v>308.87</v>
          </cell>
          <cell r="C8">
            <v>225.68707163870101</v>
          </cell>
          <cell r="D8">
            <v>392.05230006507901</v>
          </cell>
          <cell r="E8">
            <v>34.134</v>
          </cell>
        </row>
        <row r="9">
          <cell r="A9" t="str">
            <v>pre_syls3</v>
          </cell>
          <cell r="B9">
            <v>272.78500000000003</v>
          </cell>
          <cell r="C9">
            <v>189.60147089595199</v>
          </cell>
          <cell r="D9">
            <v>355.96871417197002</v>
          </cell>
          <cell r="E9">
            <v>34.137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K35" sqref="K35"/>
    </sheetView>
  </sheetViews>
  <sheetFormatPr defaultRowHeight="14.4" x14ac:dyDescent="0.3"/>
  <cols>
    <col min="1" max="1" width="9.109375" customWidth="1"/>
    <col min="6" max="6" width="9.109375" style="9"/>
    <col min="7" max="7" width="9.109375" style="1"/>
    <col min="8" max="9" width="9.1093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104.017</v>
      </c>
      <c r="C3" s="3">
        <f>[1]nuc_l_t_b0!C2</f>
        <v>59.7524834498102</v>
      </c>
      <c r="D3" s="3">
        <f>[1]nuc_l_t_b0!D2</f>
        <v>148.28214351790299</v>
      </c>
      <c r="E3">
        <f>[1]nuc_l_t_b0!E2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syls1</v>
      </c>
      <c r="I3" s="10">
        <f>B3+$G3</f>
        <v>106.976</v>
      </c>
    </row>
    <row r="4" spans="1:9" x14ac:dyDescent="0.3">
      <c r="A4" s="3" t="str">
        <f>RIGHT([1]nuc_l_t_b0!A3,5)</f>
        <v>syls2</v>
      </c>
      <c r="B4" s="3">
        <f>[1]nuc_l_t_b0!B3</f>
        <v>106.155</v>
      </c>
      <c r="C4" s="3">
        <f>[1]nuc_l_t_b0!C3</f>
        <v>29.367657538337198</v>
      </c>
      <c r="D4" s="3">
        <f>[1]nuc_l_t_b0!D3</f>
        <v>182.941827531559</v>
      </c>
      <c r="E4">
        <f>[1]nuc_l_t_b0!E3</f>
        <v>30.146999999999998</v>
      </c>
      <c r="F4" s="9">
        <f>B4-C4</f>
        <v>76.787342461662803</v>
      </c>
      <c r="G4" s="3">
        <f>[2]nuc_l_t_b1!$C$14</f>
        <v>2.9590000000000001</v>
      </c>
      <c r="H4" s="9" t="str">
        <f>A4</f>
        <v>syls2</v>
      </c>
      <c r="I4" s="10">
        <f>B4+$G4</f>
        <v>109.114</v>
      </c>
    </row>
    <row r="5" spans="1:9" x14ac:dyDescent="0.3">
      <c r="A5" s="3" t="str">
        <f>RIGHT([1]nuc_l_t_b0!A4,5)</f>
        <v>syls3</v>
      </c>
      <c r="B5" s="3">
        <f>[1]nuc_l_t_b0!B4</f>
        <v>107.041</v>
      </c>
      <c r="C5" s="3">
        <f>[1]nuc_l_t_b0!C4</f>
        <v>62.776161055912603</v>
      </c>
      <c r="D5" s="3">
        <f>[1]nuc_l_t_b0!D4</f>
        <v>151.305890625194</v>
      </c>
      <c r="E5">
        <f>[1]nuc_l_t_b0!E4</f>
        <v>17.908000000000001</v>
      </c>
      <c r="F5" s="9">
        <f>B5-C5</f>
        <v>44.264838944087394</v>
      </c>
      <c r="G5" s="3">
        <f>[2]nuc_l_t_b1!$C$14</f>
        <v>2.9590000000000001</v>
      </c>
      <c r="H5" s="9" t="str">
        <f>A5</f>
        <v>syls3</v>
      </c>
      <c r="I5" s="10">
        <f>B5+$G5</f>
        <v>110</v>
      </c>
    </row>
    <row r="6" spans="1:9" x14ac:dyDescent="0.3">
      <c r="A6" s="3" t="str">
        <f>RIGHT([1]nuc_l_t_b0!A5,5)</f>
        <v>syls4</v>
      </c>
      <c r="B6" s="3">
        <f>[1]nuc_l_t_b0!B5</f>
        <v>89.49</v>
      </c>
      <c r="C6" s="3">
        <f>[1]nuc_l_t_b0!C5</f>
        <v>4.5767949129994996</v>
      </c>
      <c r="D6" s="3">
        <f>[1]nuc_l_t_b0!D5</f>
        <v>174.40262260314299</v>
      </c>
      <c r="E6">
        <f>[1]nuc_l_t_b0!E5</f>
        <v>33.270000000000003</v>
      </c>
      <c r="F6" s="9">
        <f>B6-C6</f>
        <v>84.913205087000492</v>
      </c>
      <c r="G6" s="3">
        <f>[2]nuc_l_t_b1!$C$14</f>
        <v>2.9590000000000001</v>
      </c>
      <c r="H6" s="9" t="str">
        <f>A6</f>
        <v>syls4</v>
      </c>
      <c r="I6" s="10">
        <f>B6+$G6</f>
        <v>92.448999999999998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83.015000000000001</v>
      </c>
      <c r="C9" s="2">
        <f>[3]nuc_l_f0_b0!C2</f>
        <v>79.763822584031502</v>
      </c>
      <c r="D9" s="2">
        <f>[3]nuc_l_f0_b0!D2</f>
        <v>86.266726094633299</v>
      </c>
      <c r="E9">
        <f>[3]nuc_l_f0_b0!E2</f>
        <v>1.466</v>
      </c>
      <c r="F9" s="9">
        <f t="shared" ref="F9:F38" si="0">B9-C9</f>
        <v>3.251177415968499</v>
      </c>
      <c r="G9" s="2">
        <f>[4]nuc_l_f0_b1!$C$14</f>
        <v>-0.03</v>
      </c>
      <c r="H9" s="9" t="str">
        <f>A9</f>
        <v>syls1</v>
      </c>
      <c r="I9" s="11">
        <f>B9+$G9</f>
        <v>82.984999999999999</v>
      </c>
    </row>
    <row r="10" spans="1:9" x14ac:dyDescent="0.3">
      <c r="A10" s="2" t="str">
        <f>RIGHT([3]nuc_l_f0_b0!A3,5)</f>
        <v>syls2</v>
      </c>
      <c r="B10" s="2">
        <f>[3]nuc_l_f0_b0!B3</f>
        <v>83.525000000000006</v>
      </c>
      <c r="C10" s="2">
        <f>[3]nuc_l_f0_b0!C3</f>
        <v>80.244109113205099</v>
      </c>
      <c r="D10" s="2">
        <f>[3]nuc_l_f0_b0!D3</f>
        <v>86.806315253080598</v>
      </c>
      <c r="E10">
        <f>[3]nuc_l_f0_b0!E3</f>
        <v>1.4910000000000001</v>
      </c>
      <c r="F10" s="9">
        <f t="shared" si="0"/>
        <v>3.2808908867949071</v>
      </c>
      <c r="G10" s="2">
        <f>[4]nuc_l_f0_b1!$C$14</f>
        <v>-0.03</v>
      </c>
      <c r="H10" s="9" t="str">
        <f>A10</f>
        <v>syls2</v>
      </c>
      <c r="I10" s="11">
        <f>B10+$G10</f>
        <v>83.495000000000005</v>
      </c>
    </row>
    <row r="11" spans="1:9" x14ac:dyDescent="0.3">
      <c r="A11" s="2" t="str">
        <f>RIGHT([3]nuc_l_f0_b0!A4,5)</f>
        <v>syls3</v>
      </c>
      <c r="B11" s="2">
        <f>[3]nuc_l_f0_b0!B4</f>
        <v>83.48</v>
      </c>
      <c r="C11" s="2">
        <f>[3]nuc_l_f0_b0!C4</f>
        <v>80.228227151880205</v>
      </c>
      <c r="D11" s="2">
        <f>[3]nuc_l_f0_b0!D4</f>
        <v>86.731115759413399</v>
      </c>
      <c r="E11">
        <f>[3]nuc_l_f0_b0!E4</f>
        <v>1.466</v>
      </c>
      <c r="F11" s="9">
        <f t="shared" si="0"/>
        <v>3.2517728481197992</v>
      </c>
      <c r="G11" s="2">
        <f>[4]nuc_l_f0_b1!$C$14</f>
        <v>-0.03</v>
      </c>
      <c r="H11" s="9" t="str">
        <f>A11</f>
        <v>syls3</v>
      </c>
      <c r="I11" s="11">
        <f>B11+$G11</f>
        <v>83.45</v>
      </c>
    </row>
    <row r="12" spans="1:9" x14ac:dyDescent="0.3">
      <c r="A12" s="2" t="str">
        <f>RIGHT([3]nuc_l_f0_b0!A5,5)</f>
        <v>syls4</v>
      </c>
      <c r="B12" s="2">
        <f>[3]nuc_l_f0_b0!B5</f>
        <v>83.888000000000005</v>
      </c>
      <c r="C12" s="2">
        <f>[3]nuc_l_f0_b0!C5</f>
        <v>80.594869126784801</v>
      </c>
      <c r="D12" s="2">
        <f>[3]nuc_l_f0_b0!D5</f>
        <v>87.180423011342896</v>
      </c>
      <c r="E12">
        <f>[3]nuc_l_f0_b0!E5</f>
        <v>1.5</v>
      </c>
      <c r="F12" s="9">
        <f t="shared" si="0"/>
        <v>3.2931308732152047</v>
      </c>
      <c r="G12" s="2">
        <f>[4]nuc_l_f0_b1!$C$14</f>
        <v>-0.03</v>
      </c>
      <c r="H12" s="9" t="str">
        <f>A12</f>
        <v>syls4</v>
      </c>
      <c r="I12" s="11">
        <f>B12+$G12</f>
        <v>83.858000000000004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3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3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3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3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3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313.32600000000002</v>
      </c>
      <c r="C29" s="3">
        <f>[9]nuc_e_t_b0!C2</f>
        <v>257.54055368951401</v>
      </c>
      <c r="D29" s="3">
        <f>[9]nuc_e_t_b0!D2</f>
        <v>369.11181055409298</v>
      </c>
      <c r="E29">
        <f>[9]nuc_e_t_b0!E2</f>
        <v>23.911000000000001</v>
      </c>
      <c r="F29" s="9">
        <f t="shared" si="0"/>
        <v>55.785446310486009</v>
      </c>
      <c r="G29" s="3">
        <f>[10]nuc_e_t_b1!$C$15</f>
        <v>-47.808999999999997</v>
      </c>
      <c r="H29" s="9" t="str">
        <f>A29</f>
        <v>syls1</v>
      </c>
      <c r="I29" s="10">
        <f>B29+$G29</f>
        <v>265.51700000000005</v>
      </c>
    </row>
    <row r="30" spans="1:42" x14ac:dyDescent="0.3">
      <c r="A30" s="3" t="str">
        <f>RIGHT([9]nuc_e_t_b0!A3,5)</f>
        <v>syls2</v>
      </c>
      <c r="B30" s="3">
        <f>[9]nuc_e_t_b0!B3</f>
        <v>324.00099999999998</v>
      </c>
      <c r="C30" s="3">
        <f>[9]nuc_e_t_b0!C3</f>
        <v>228.918264406763</v>
      </c>
      <c r="D30" s="3">
        <f>[9]nuc_e_t_b0!D3</f>
        <v>419.08424601123897</v>
      </c>
      <c r="E30">
        <f>[9]nuc_e_t_b0!E3</f>
        <v>38.470999999999997</v>
      </c>
      <c r="F30" s="9">
        <f t="shared" si="0"/>
        <v>95.082735593236976</v>
      </c>
      <c r="G30" s="3">
        <f>[10]nuc_e_t_b1!$C$15</f>
        <v>-47.808999999999997</v>
      </c>
      <c r="H30" s="9" t="str">
        <f>A30</f>
        <v>syls2</v>
      </c>
      <c r="I30" s="10">
        <f>B30+$G30</f>
        <v>276.19200000000001</v>
      </c>
    </row>
    <row r="31" spans="1:42" x14ac:dyDescent="0.3">
      <c r="A31" s="3" t="str">
        <f>RIGHT([9]nuc_e_t_b0!A4,5)</f>
        <v>syls3</v>
      </c>
      <c r="B31" s="3">
        <f>[9]nuc_e_t_b0!B4</f>
        <v>430.53899999999999</v>
      </c>
      <c r="C31" s="3">
        <f>[9]nuc_e_t_b0!C4</f>
        <v>374.75498183993898</v>
      </c>
      <c r="D31" s="3">
        <f>[9]nuc_e_t_b0!D4</f>
        <v>486.32373960874997</v>
      </c>
      <c r="E31">
        <f>[9]nuc_e_t_b0!E4</f>
        <v>23.908999999999999</v>
      </c>
      <c r="F31" s="9">
        <f t="shared" si="0"/>
        <v>55.784018160061009</v>
      </c>
      <c r="G31" s="3">
        <f>[10]nuc_e_t_b1!$C$15</f>
        <v>-47.808999999999997</v>
      </c>
      <c r="H31" s="9" t="str">
        <f>A31</f>
        <v>syls3</v>
      </c>
      <c r="I31" s="10">
        <f>B31+$G31</f>
        <v>382.73</v>
      </c>
    </row>
    <row r="32" spans="1:42" x14ac:dyDescent="0.3">
      <c r="A32" s="3" t="str">
        <f>RIGHT([9]nuc_e_t_b0!A5,5)</f>
        <v>syls4</v>
      </c>
      <c r="B32" s="3">
        <f>[9]nuc_e_t_b0!B5</f>
        <v>572.20000000000005</v>
      </c>
      <c r="C32" s="3">
        <f>[9]nuc_e_t_b0!C5</f>
        <v>467.09688999746498</v>
      </c>
      <c r="D32" s="3">
        <f>[9]nuc_e_t_b0!D5</f>
        <v>677.30374955286197</v>
      </c>
      <c r="E32">
        <f>[9]nuc_e_t_b0!E5</f>
        <v>42.259</v>
      </c>
      <c r="F32" s="9">
        <f t="shared" si="0"/>
        <v>105.10311000253506</v>
      </c>
      <c r="G32" s="3">
        <f>[10]nuc_e_t_b1!$C$15</f>
        <v>-47.808999999999997</v>
      </c>
      <c r="H32" s="9" t="str">
        <f>A32</f>
        <v>syls4</v>
      </c>
      <c r="I32" s="10">
        <f>B32+$G32</f>
        <v>524.39100000000008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/>
  </sheetViews>
  <sheetFormatPr defaultRowHeight="14.4" x14ac:dyDescent="0.3"/>
  <cols>
    <col min="6" max="6" width="9.109375" style="9"/>
    <col min="7" max="7" width="9.109375" style="1"/>
    <col min="8" max="9" width="9.1093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104.017</v>
      </c>
      <c r="C3" s="3">
        <f>[1]nuc_l_t_b0!C6</f>
        <v>59.7524834498102</v>
      </c>
      <c r="D3" s="3">
        <f>[1]nuc_l_t_b0!D6</f>
        <v>148.28214351790299</v>
      </c>
      <c r="E3">
        <f>[1]nuc_l_t_b0!E6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pre_0</v>
      </c>
      <c r="I3" s="10">
        <f>B3+$G3</f>
        <v>106.976</v>
      </c>
    </row>
    <row r="4" spans="1:9" x14ac:dyDescent="0.3">
      <c r="A4" s="3" t="str">
        <f>REPLACE([1]nuc_l_t_b0!A7,5,4,"")</f>
        <v>pre_1</v>
      </c>
      <c r="B4" s="3">
        <f>[1]nuc_l_t_b0!B7</f>
        <v>96.242000000000004</v>
      </c>
      <c r="C4" s="3">
        <f>[1]nuc_l_t_b0!C7</f>
        <v>51.977959985672697</v>
      </c>
      <c r="D4" s="3">
        <f>[1]nuc_l_t_b0!D7</f>
        <v>140.50700014130501</v>
      </c>
      <c r="E4">
        <f>[1]nuc_l_t_b0!E7</f>
        <v>17.917000000000002</v>
      </c>
      <c r="F4" s="9">
        <f>B4-C4</f>
        <v>44.264040014327307</v>
      </c>
      <c r="G4" s="3">
        <f>[2]nuc_l_t_b1!$C$14</f>
        <v>2.9590000000000001</v>
      </c>
      <c r="H4" s="9" t="str">
        <f>A4</f>
        <v>pre_1</v>
      </c>
      <c r="I4" s="10">
        <f>B4+$G4</f>
        <v>99.201000000000008</v>
      </c>
    </row>
    <row r="5" spans="1:9" x14ac:dyDescent="0.3">
      <c r="A5" s="3" t="str">
        <f>REPLACE([1]nuc_l_t_b0!A8,5,4,"")</f>
        <v>pre_2</v>
      </c>
      <c r="B5" s="3">
        <f>[1]nuc_l_t_b0!B8</f>
        <v>92.210999999999999</v>
      </c>
      <c r="C5" s="3">
        <f>[1]nuc_l_t_b0!C8</f>
        <v>25.164461015131199</v>
      </c>
      <c r="D5" s="3">
        <f>[1]nuc_l_t_b0!D8</f>
        <v>159.25668098390301</v>
      </c>
      <c r="E5">
        <f>[1]nuc_l_t_b0!E8</f>
        <v>26.552</v>
      </c>
      <c r="F5" s="9">
        <f>B5-C5</f>
        <v>67.046538984868803</v>
      </c>
      <c r="G5" s="3">
        <f>[2]nuc_l_t_b1!$C$14</f>
        <v>2.9590000000000001</v>
      </c>
      <c r="H5" s="9" t="str">
        <f>A5</f>
        <v>pre_2</v>
      </c>
      <c r="I5" s="10">
        <f>B5+$G5</f>
        <v>95.17</v>
      </c>
    </row>
    <row r="6" spans="1:9" x14ac:dyDescent="0.3">
      <c r="A6" s="3" t="str">
        <f>REPLACE([1]nuc_l_t_b0!A9,5,4,"")</f>
        <v>pre_3</v>
      </c>
      <c r="B6" s="3">
        <f>[1]nuc_l_t_b0!B9</f>
        <v>65.795000000000002</v>
      </c>
      <c r="C6" s="3">
        <f>[1]nuc_l_t_b0!C9</f>
        <v>-1.2515637123819201</v>
      </c>
      <c r="D6" s="3">
        <f>[1]nuc_l_t_b0!D9</f>
        <v>132.840767164743</v>
      </c>
      <c r="E6">
        <f>[1]nuc_l_t_b0!E9</f>
        <v>26.555</v>
      </c>
      <c r="F6" s="9">
        <f>B6-C6</f>
        <v>67.046563712381925</v>
      </c>
      <c r="G6" s="3">
        <f>[2]nuc_l_t_b1!$C$14</f>
        <v>2.9590000000000001</v>
      </c>
      <c r="H6" s="9" t="str">
        <f>A6</f>
        <v>pre_3</v>
      </c>
      <c r="I6" s="10">
        <f>B6+$G6</f>
        <v>68.754000000000005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83.015000000000001</v>
      </c>
      <c r="C9" s="2">
        <f>[3]nuc_l_f0_b0!C6</f>
        <v>79.763822584031502</v>
      </c>
      <c r="D9" s="2">
        <f>[3]nuc_l_f0_b0!D6</f>
        <v>86.266726094633299</v>
      </c>
      <c r="E9">
        <f>[3]nuc_l_f0_b0!E6</f>
        <v>1.466</v>
      </c>
      <c r="F9" s="9">
        <f t="shared" ref="F9:F38" si="1">B9-C9</f>
        <v>3.251177415968499</v>
      </c>
      <c r="G9" s="2">
        <f>[4]nuc_l_f0_b1!$C$14</f>
        <v>-0.03</v>
      </c>
      <c r="H9" s="9" t="str">
        <f t="shared" si="0"/>
        <v>pre_0</v>
      </c>
      <c r="I9" s="11">
        <f>B9+$G9</f>
        <v>82.984999999999999</v>
      </c>
    </row>
    <row r="10" spans="1:9" x14ac:dyDescent="0.3">
      <c r="A10" t="str">
        <f>REPLACE([3]nuc_l_f0_b0!A7,5,4,"")</f>
        <v>pre_1</v>
      </c>
      <c r="B10" s="2">
        <f>[3]nuc_l_f0_b0!B7</f>
        <v>83.138999999999996</v>
      </c>
      <c r="C10" s="2">
        <f>[3]nuc_l_f0_b0!C7</f>
        <v>79.887549374532099</v>
      </c>
      <c r="D10" s="2">
        <f>[3]nuc_l_f0_b0!D7</f>
        <v>86.391216687931205</v>
      </c>
      <c r="E10">
        <f>[3]nuc_l_f0_b0!E7</f>
        <v>1.466</v>
      </c>
      <c r="F10" s="9">
        <f t="shared" si="1"/>
        <v>3.2514506254678963</v>
      </c>
      <c r="G10" s="2">
        <f>[4]nuc_l_f0_b1!$C$14</f>
        <v>-0.03</v>
      </c>
      <c r="H10" s="9" t="str">
        <f t="shared" si="0"/>
        <v>pre_1</v>
      </c>
      <c r="I10" s="11">
        <f>B10+$G10</f>
        <v>83.108999999999995</v>
      </c>
    </row>
    <row r="11" spans="1:9" x14ac:dyDescent="0.3">
      <c r="A11" t="str">
        <f>REPLACE([3]nuc_l_f0_b0!A8,5,4,"")</f>
        <v>pre_2</v>
      </c>
      <c r="B11" s="2">
        <f>[3]nuc_l_f0_b0!B8</f>
        <v>82.869</v>
      </c>
      <c r="C11" s="2">
        <f>[3]nuc_l_f0_b0!C8</f>
        <v>79.5955194333458</v>
      </c>
      <c r="D11" s="2">
        <f>[3]nuc_l_f0_b0!D8</f>
        <v>86.141528301310501</v>
      </c>
      <c r="E11">
        <f>[3]nuc_l_f0_b0!E8</f>
        <v>1.4850000000000001</v>
      </c>
      <c r="F11" s="9">
        <f t="shared" si="1"/>
        <v>3.2734805666542002</v>
      </c>
      <c r="G11" s="2">
        <f>[4]nuc_l_f0_b1!$C$14</f>
        <v>-0.03</v>
      </c>
      <c r="H11" s="9" t="str">
        <f t="shared" si="0"/>
        <v>pre_2</v>
      </c>
      <c r="I11" s="11">
        <f>B11+$G11</f>
        <v>82.838999999999999</v>
      </c>
    </row>
    <row r="12" spans="1:9" x14ac:dyDescent="0.3">
      <c r="A12" t="str">
        <f>REPLACE([3]nuc_l_f0_b0!A9,5,4,"")</f>
        <v>pre_3</v>
      </c>
      <c r="B12" s="2">
        <f>[3]nuc_l_f0_b0!B9</f>
        <v>82.87</v>
      </c>
      <c r="C12" s="2">
        <f>[3]nuc_l_f0_b0!C9</f>
        <v>79.596839727739805</v>
      </c>
      <c r="D12" s="2">
        <f>[3]nuc_l_f0_b0!D9</f>
        <v>86.142879573751301</v>
      </c>
      <c r="E12">
        <f>[3]nuc_l_f0_b0!E9</f>
        <v>1.4850000000000001</v>
      </c>
      <c r="F12" s="9">
        <f t="shared" si="1"/>
        <v>3.2731602722601991</v>
      </c>
      <c r="G12" s="2">
        <f>[4]nuc_l_f0_b1!$C$14</f>
        <v>-0.03</v>
      </c>
      <c r="H12" s="9" t="str">
        <f>A12</f>
        <v>pre_3</v>
      </c>
      <c r="I12" s="11">
        <f>B12+$G12</f>
        <v>82.84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3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3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3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3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3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91.986086684520103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3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313.32600000000002</v>
      </c>
      <c r="C29" s="3">
        <f>[9]nuc_e_t_b0!C6</f>
        <v>257.54055368951401</v>
      </c>
      <c r="D29" s="3">
        <f>[9]nuc_e_t_b0!D6</f>
        <v>369.11181055409298</v>
      </c>
      <c r="E29">
        <f>[9]nuc_e_t_b0!E6</f>
        <v>23.911000000000001</v>
      </c>
      <c r="F29" s="9">
        <f t="shared" si="1"/>
        <v>55.785446310486009</v>
      </c>
      <c r="G29" s="3">
        <f>[10]nuc_e_t_b1!$C$15</f>
        <v>-47.808999999999997</v>
      </c>
      <c r="H29" s="9" t="str">
        <f t="shared" si="4"/>
        <v>pre_0</v>
      </c>
      <c r="I29" s="10">
        <f>B29+$G29</f>
        <v>265.51700000000005</v>
      </c>
    </row>
    <row r="30" spans="1:42" x14ac:dyDescent="0.3">
      <c r="A30" t="str">
        <f>REPLACE([9]nuc_e_t_b0!A7,5,4,"")</f>
        <v>pre_1</v>
      </c>
      <c r="B30" s="3">
        <f>[9]nuc_e_t_b0!B7</f>
        <v>282.40600000000001</v>
      </c>
      <c r="C30" s="3">
        <f>[9]nuc_e_t_b0!C7</f>
        <v>226.612112090957</v>
      </c>
      <c r="D30" s="3">
        <f>[9]nuc_e_t_b0!D7</f>
        <v>338.20067261189001</v>
      </c>
      <c r="E30">
        <f>[9]nuc_e_t_b0!E7</f>
        <v>23.925999999999998</v>
      </c>
      <c r="F30" s="9">
        <f t="shared" si="1"/>
        <v>55.793887909043008</v>
      </c>
      <c r="G30" s="3">
        <f>[10]nuc_e_t_b1!$C$15</f>
        <v>-47.808999999999997</v>
      </c>
      <c r="H30" s="9" t="str">
        <f t="shared" si="4"/>
        <v>pre_1</v>
      </c>
      <c r="I30" s="10">
        <f>B30+$G30</f>
        <v>234.59700000000001</v>
      </c>
    </row>
    <row r="31" spans="1:42" x14ac:dyDescent="0.3">
      <c r="A31" t="str">
        <f>REPLACE([9]nuc_e_t_b0!A8,5,4,"")</f>
        <v>pre_2</v>
      </c>
      <c r="B31" s="3">
        <f>[9]nuc_e_t_b0!B8</f>
        <v>308.87</v>
      </c>
      <c r="C31" s="3">
        <f>[9]nuc_e_t_b0!C8</f>
        <v>225.68707163870101</v>
      </c>
      <c r="D31" s="3">
        <f>[9]nuc_e_t_b0!D8</f>
        <v>392.05230006507901</v>
      </c>
      <c r="E31">
        <f>[9]nuc_e_t_b0!E8</f>
        <v>34.134</v>
      </c>
      <c r="F31" s="9">
        <f t="shared" si="1"/>
        <v>83.182928361298991</v>
      </c>
      <c r="G31" s="3">
        <f>[10]nuc_e_t_b1!$C$15</f>
        <v>-47.808999999999997</v>
      </c>
      <c r="H31" s="9" t="str">
        <f t="shared" si="4"/>
        <v>pre_2</v>
      </c>
      <c r="I31" s="10">
        <f>B31+$G31</f>
        <v>261.06100000000004</v>
      </c>
    </row>
    <row r="32" spans="1:42" x14ac:dyDescent="0.3">
      <c r="A32" t="str">
        <f>REPLACE([9]nuc_e_t_b0!A9,5,4,"")</f>
        <v>pre_3</v>
      </c>
      <c r="B32" s="3">
        <f>[9]nuc_e_t_b0!B9</f>
        <v>272.78500000000003</v>
      </c>
      <c r="C32" s="3">
        <f>[9]nuc_e_t_b0!C9</f>
        <v>189.60147089595199</v>
      </c>
      <c r="D32" s="3">
        <f>[9]nuc_e_t_b0!D9</f>
        <v>355.96871417197002</v>
      </c>
      <c r="E32">
        <f>[9]nuc_e_t_b0!E9</f>
        <v>34.137</v>
      </c>
      <c r="F32" s="9">
        <f t="shared" si="1"/>
        <v>83.183529104048034</v>
      </c>
      <c r="G32" s="3">
        <f>[10]nuc_e_t_b1!$C$15</f>
        <v>-47.808999999999997</v>
      </c>
      <c r="H32" s="9" t="str">
        <f>A32</f>
        <v>pre_3</v>
      </c>
      <c r="I32" s="10">
        <f>B32+$G32</f>
        <v>224.97600000000003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S12" sqref="S12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3">
      <c r="A2" s="3" t="str">
        <f>RIGHT([13]nuc_f0_exc_b0!A2,5)</f>
        <v>syls1</v>
      </c>
      <c r="B2" s="1">
        <f>[13]nuc_f0_exc_b0!B2</f>
        <v>4.1630000000000003</v>
      </c>
      <c r="C2" s="1">
        <f>[13]nuc_f0_exc_b0!C2</f>
        <v>2.4128418911201299</v>
      </c>
      <c r="D2" s="1">
        <f>[13]nuc_f0_exc_b0!D2</f>
        <v>5.9138523360805699</v>
      </c>
      <c r="E2" s="1">
        <f>[13]nuc_f0_exc_b0!E2</f>
        <v>0.753</v>
      </c>
      <c r="F2" s="13">
        <f t="shared" ref="F2:F5" si="0">B2-C2</f>
        <v>1.7501581088798703</v>
      </c>
      <c r="R2" s="16" t="s">
        <v>24</v>
      </c>
      <c r="S2" s="17"/>
      <c r="T2" s="15"/>
    </row>
    <row r="3" spans="1:20" x14ac:dyDescent="0.3">
      <c r="A3" s="3" t="str">
        <f>RIGHT([13]nuc_f0_exc_b0!A3,5)</f>
        <v>syls2</v>
      </c>
      <c r="B3" s="1">
        <f>[13]nuc_f0_exc_b0!B3</f>
        <v>4.5659999999999998</v>
      </c>
      <c r="C3" s="1">
        <f>[13]nuc_f0_exc_b0!C3</f>
        <v>1.57007415012632</v>
      </c>
      <c r="D3" s="1">
        <f>[13]nuc_f0_exc_b0!D3</f>
        <v>7.56256913422766</v>
      </c>
      <c r="E3" s="1">
        <f>[13]nuc_f0_exc_b0!E3</f>
        <v>1.2410000000000001</v>
      </c>
      <c r="F3" s="13">
        <f t="shared" si="0"/>
        <v>2.9959258498736796</v>
      </c>
      <c r="R3" s="18" t="s">
        <v>25</v>
      </c>
      <c r="S3" s="19"/>
      <c r="T3" s="15"/>
    </row>
    <row r="4" spans="1:20" x14ac:dyDescent="0.3">
      <c r="A4" s="3" t="str">
        <f>RIGHT([13]nuc_f0_exc_b0!A4,5)</f>
        <v>syls3</v>
      </c>
      <c r="B4" s="1">
        <f>[13]nuc_f0_exc_b0!B4</f>
        <v>6.08</v>
      </c>
      <c r="C4" s="1">
        <f>[13]nuc_f0_exc_b0!C4</f>
        <v>4.3291122790255203</v>
      </c>
      <c r="D4" s="1">
        <f>[13]nuc_f0_exc_b0!D4</f>
        <v>7.8301083595901799</v>
      </c>
      <c r="E4" s="1">
        <f>[13]nuc_f0_exc_b0!E4</f>
        <v>0.753</v>
      </c>
      <c r="F4" s="13">
        <f t="shared" si="0"/>
        <v>1.7508877209744798</v>
      </c>
      <c r="R4" s="15"/>
    </row>
    <row r="5" spans="1:20" x14ac:dyDescent="0.3">
      <c r="A5" s="3" t="str">
        <f>RIGHT([13]nuc_f0_exc_b0!A5,5)</f>
        <v>syls4</v>
      </c>
      <c r="B5" s="1">
        <f>[13]nuc_f0_exc_b0!B5</f>
        <v>5.1120000000000001</v>
      </c>
      <c r="C5" s="1">
        <f>[13]nuc_f0_exc_b0!C5</f>
        <v>2.1159174332932098</v>
      </c>
      <c r="D5" s="1">
        <f>[13]nuc_f0_exc_b0!D5</f>
        <v>8.1085807122551508</v>
      </c>
      <c r="E5" s="1">
        <f>[13]nuc_f0_exc_b0!E5</f>
        <v>1.242</v>
      </c>
      <c r="F5" s="13">
        <f t="shared" si="0"/>
        <v>2.9960825667067903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3">
      <c r="A8" s="3" t="str">
        <f>RIGHT([14]nuc_lh_slope_b0!A2,5)</f>
        <v>syls1</v>
      </c>
      <c r="B8" s="1">
        <f>[14]nuc_lh_slope_b0!B2</f>
        <v>3.3220000000000001</v>
      </c>
      <c r="C8" s="1">
        <f>[14]nuc_lh_slope_b0!C2</f>
        <v>3.0267743086411198</v>
      </c>
      <c r="D8" s="1">
        <f>[14]nuc_lh_slope_b0!D2</f>
        <v>3.6177847036111102</v>
      </c>
      <c r="E8" s="1">
        <f>[14]nuc_lh_slope_b0!E2</f>
        <v>0.13200000000000001</v>
      </c>
      <c r="F8" s="13">
        <f>B8-C8</f>
        <v>0.29522569135888022</v>
      </c>
    </row>
    <row r="9" spans="1:20" x14ac:dyDescent="0.3">
      <c r="A9" s="3" t="str">
        <f>RIGHT([14]nuc_lh_slope_b0!A3,5)</f>
        <v>syls2</v>
      </c>
      <c r="B9" s="1">
        <f>[14]nuc_lh_slope_b0!B3</f>
        <v>3.2989999999999999</v>
      </c>
      <c r="C9" s="1">
        <f>[14]nuc_lh_slope_b0!C3</f>
        <v>2.8081247478159699</v>
      </c>
      <c r="D9" s="1">
        <f>[14]nuc_lh_slope_b0!D3</f>
        <v>3.78972770634011</v>
      </c>
      <c r="E9" s="1">
        <f>[14]nuc_lh_slope_b0!E3</f>
        <v>0.20699999999999999</v>
      </c>
      <c r="F9" s="13">
        <f>B9-C9</f>
        <v>0.49087525218403005</v>
      </c>
    </row>
    <row r="10" spans="1:20" x14ac:dyDescent="0.3">
      <c r="A10" s="3" t="str">
        <f>RIGHT([14]nuc_lh_slope_b0!A4,5)</f>
        <v>syls3</v>
      </c>
      <c r="B10" s="1">
        <f>[14]nuc_lh_slope_b0!B4</f>
        <v>3.1930000000000001</v>
      </c>
      <c r="C10" s="1">
        <f>[14]nuc_lh_slope_b0!C4</f>
        <v>2.8973536996376401</v>
      </c>
      <c r="D10" s="1">
        <f>[14]nuc_lh_slope_b0!D4</f>
        <v>3.4882708086408698</v>
      </c>
      <c r="E10" s="1">
        <f>[14]nuc_lh_slope_b0!E4</f>
        <v>0.13200000000000001</v>
      </c>
      <c r="F10" s="13">
        <f>B10-C10</f>
        <v>0.29564630036235995</v>
      </c>
    </row>
    <row r="11" spans="1:20" x14ac:dyDescent="0.3">
      <c r="A11" s="3" t="str">
        <f>RIGHT([14]nuc_lh_slope_b0!A5,5)</f>
        <v>syls4</v>
      </c>
      <c r="B11" s="1">
        <f>[14]nuc_lh_slope_b0!B5</f>
        <v>2.5470000000000002</v>
      </c>
      <c r="C11" s="1">
        <f>[14]nuc_lh_slope_b0!C5</f>
        <v>2.0564958763876899</v>
      </c>
      <c r="D11" s="1">
        <f>[14]nuc_lh_slope_b0!D5</f>
        <v>3.0381038909685101</v>
      </c>
      <c r="E11" s="1">
        <f>[14]nuc_lh_slope_b0!E5</f>
        <v>0.20699999999999999</v>
      </c>
      <c r="F11" s="13">
        <f>B11-C11</f>
        <v>0.49050412361231022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3.3220000000000001</v>
      </c>
      <c r="D15" s="2">
        <f>EXP(C15)</f>
        <v>27.71572661723382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3.2989999999999999</v>
      </c>
      <c r="D17" s="2">
        <f t="shared" ref="D17" si="2">EXP(C17)</f>
        <v>27.085539833539045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3.1930000000000001</v>
      </c>
      <c r="D19" s="2">
        <f t="shared" ref="D19" si="4">EXP(C19)</f>
        <v>24.361402132727282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2.5470000000000002</v>
      </c>
      <c r="D21" s="2">
        <f t="shared" ref="D21" si="6">EXP(C21)</f>
        <v>12.768740045693297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27.71572661723382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27.085539833539045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24.361402132727282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12.768740045693297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>
      <selection activeCell="B23" sqref="B2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REPLACE([15]pn_l_t_b0!A6, 1, 5,"")</f>
        <v>syls1</v>
      </c>
      <c r="B3" s="3">
        <f>[15]pn_l_t_b0!B6</f>
        <v>76.537000000000006</v>
      </c>
      <c r="C3" s="3">
        <f>[15]pn_l_t_b0!C6</f>
        <v>-52.554499237457399</v>
      </c>
      <c r="D3" s="3">
        <f>[15]pn_l_t_b0!D6</f>
        <v>205.628969920917</v>
      </c>
      <c r="E3">
        <f>[15]pn_l_t_b0!E6</f>
        <v>35.750999999999998</v>
      </c>
      <c r="F3">
        <f>B3-C3</f>
        <v>129.09149923745741</v>
      </c>
    </row>
    <row r="4" spans="1:6" x14ac:dyDescent="0.3">
      <c r="A4" s="3" t="str">
        <f>REPLACE([15]pn_l_t_b0!A7, 1, 5,"")</f>
        <v>syls2</v>
      </c>
      <c r="B4" s="3">
        <f>[15]pn_l_t_b0!B7</f>
        <v>85.462000000000003</v>
      </c>
      <c r="C4" s="3">
        <f>[15]pn_l_t_b0!C7</f>
        <v>-43.860980430204798</v>
      </c>
      <c r="D4" s="3">
        <f>[15]pn_l_t_b0!D7</f>
        <v>214.78410344695499</v>
      </c>
      <c r="E4">
        <f>[15]pn_l_t_b0!E7</f>
        <v>35.719000000000001</v>
      </c>
      <c r="F4">
        <f>B4-C4</f>
        <v>129.32298043020481</v>
      </c>
    </row>
    <row r="5" spans="1:6" x14ac:dyDescent="0.3">
      <c r="A5" s="3" t="str">
        <f>REPLACE([15]pn_l_t_b0!A8, 1, 5,"")</f>
        <v>syls3</v>
      </c>
      <c r="B5" s="3">
        <f>[15]pn_l_t_b0!B8</f>
        <v>91.94</v>
      </c>
      <c r="C5" s="3">
        <f>[15]pn_l_t_b0!C8</f>
        <v>-37.938673578312397</v>
      </c>
      <c r="D5" s="3">
        <f>[15]pn_l_t_b0!D8</f>
        <v>221.817731434048</v>
      </c>
      <c r="E5">
        <f>[15]pn_l_t_b0!E8</f>
        <v>35.637</v>
      </c>
      <c r="F5">
        <f>B5-C5</f>
        <v>129.8786735783124</v>
      </c>
    </row>
    <row r="6" spans="1:6" x14ac:dyDescent="0.3">
      <c r="A6" s="3" t="str">
        <f>REPLACE([15]pn_l_t_b0!A9, 1, 5,"")</f>
        <v>syls4</v>
      </c>
      <c r="B6" s="3">
        <f>[15]pn_l_t_b0!B9</f>
        <v>111.06100000000001</v>
      </c>
      <c r="C6" s="3">
        <f>[15]pn_l_t_b0!C9</f>
        <v>-17.282864566544902</v>
      </c>
      <c r="D6" s="3">
        <f>[15]pn_l_t_b0!D9</f>
        <v>239.40469213730401</v>
      </c>
      <c r="E6">
        <f>[15]pn_l_t_b0!E9</f>
        <v>35.859000000000002</v>
      </c>
      <c r="F6">
        <f>B6-C6</f>
        <v>128.34386456654491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85.927999999999997</v>
      </c>
      <c r="C9" s="2">
        <f>[16]pn_l_f0_b0!C6</f>
        <v>82.912863056148794</v>
      </c>
      <c r="D9" s="2">
        <f>[16]pn_l_f0_b0!D6</f>
        <v>88.942757903780603</v>
      </c>
      <c r="E9">
        <f>[16]pn_l_f0_b0!E6</f>
        <v>1.361</v>
      </c>
      <c r="F9">
        <f t="shared" ref="F9:F25" si="0">B9-C9</f>
        <v>3.0151369438512035</v>
      </c>
    </row>
    <row r="10" spans="1:6" x14ac:dyDescent="0.3">
      <c r="A10" s="2" t="str">
        <f>REPLACE([16]pn_l_f0_b0!A7, 1, 5,"")</f>
        <v>syls2</v>
      </c>
      <c r="B10" s="2">
        <f>[16]pn_l_f0_b0!B7</f>
        <v>85.858999999999995</v>
      </c>
      <c r="C10" s="2">
        <f>[16]pn_l_f0_b0!C7</f>
        <v>82.845159389390105</v>
      </c>
      <c r="D10" s="2">
        <f>[16]pn_l_f0_b0!D7</f>
        <v>88.872352073141101</v>
      </c>
      <c r="E10">
        <f>[16]pn_l_f0_b0!E7</f>
        <v>1.359</v>
      </c>
      <c r="F10">
        <f t="shared" si="0"/>
        <v>3.0138406106098898</v>
      </c>
    </row>
    <row r="11" spans="1:6" x14ac:dyDescent="0.3">
      <c r="A11" s="2" t="str">
        <f>REPLACE([16]pn_l_f0_b0!A8, 1, 5,"")</f>
        <v>syls3</v>
      </c>
      <c r="B11" s="2">
        <f>[16]pn_l_f0_b0!B8</f>
        <v>85.73</v>
      </c>
      <c r="C11" s="2">
        <f>[16]pn_l_f0_b0!C8</f>
        <v>82.724304237183503</v>
      </c>
      <c r="D11" s="2">
        <f>[16]pn_l_f0_b0!D8</f>
        <v>88.736610440001996</v>
      </c>
      <c r="E11">
        <f>[16]pn_l_f0_b0!E8</f>
        <v>1.3520000000000001</v>
      </c>
      <c r="F11">
        <f t="shared" si="0"/>
        <v>3.0056957628165009</v>
      </c>
    </row>
    <row r="12" spans="1:6" x14ac:dyDescent="0.3">
      <c r="A12" s="2" t="str">
        <f>REPLACE([16]pn_l_f0_b0!A9, 1, 5,"")</f>
        <v>syls4</v>
      </c>
      <c r="B12" s="2">
        <f>[16]pn_l_f0_b0!B9</f>
        <v>85.662000000000006</v>
      </c>
      <c r="C12" s="2">
        <f>[16]pn_l_f0_b0!C9</f>
        <v>82.657382960160405</v>
      </c>
      <c r="D12" s="2">
        <f>[16]pn_l_f0_b0!D9</f>
        <v>88.667156542624596</v>
      </c>
      <c r="E12">
        <f>[16]pn_l_f0_b0!E9</f>
        <v>1.351</v>
      </c>
      <c r="F12">
        <f t="shared" si="0"/>
        <v>3.0046170398396015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227.941</v>
      </c>
      <c r="C16" s="3">
        <f>[17]pn_h_t_b0!C9</f>
        <v>151.38102459319501</v>
      </c>
      <c r="D16" s="3">
        <f>[17]pn_h_t_b0!D9</f>
        <v>304.50185515982997</v>
      </c>
      <c r="E16">
        <f>[17]pn_h_t_b0!E9</f>
        <v>22.145</v>
      </c>
      <c r="F16">
        <f t="shared" si="0"/>
        <v>76.559975406804995</v>
      </c>
    </row>
    <row r="17" spans="1:40" x14ac:dyDescent="0.3">
      <c r="A17" s="3" t="str">
        <f>REPLACE([17]pn_h_t_b0!A10, 1, 5,"")</f>
        <v>syls2</v>
      </c>
      <c r="B17" s="3">
        <f>[17]pn_h_t_b0!B10</f>
        <v>258.90199999999999</v>
      </c>
      <c r="C17" s="3">
        <f>[17]pn_h_t_b0!C10</f>
        <v>182.10533915879</v>
      </c>
      <c r="D17" s="3">
        <f>[17]pn_h_t_b0!D10</f>
        <v>335.69854580428699</v>
      </c>
      <c r="E17">
        <f>[17]pn_h_t_b0!E10</f>
        <v>22.108000000000001</v>
      </c>
      <c r="F17">
        <f t="shared" si="0"/>
        <v>76.796660841209984</v>
      </c>
    </row>
    <row r="18" spans="1:40" x14ac:dyDescent="0.3">
      <c r="A18" s="3" t="str">
        <f>REPLACE([17]pn_h_t_b0!A11, 1, 5,"")</f>
        <v>syls3</v>
      </c>
      <c r="B18" s="3">
        <f>[17]pn_h_t_b0!B11</f>
        <v>281.30099999999999</v>
      </c>
      <c r="C18" s="3">
        <f>[17]pn_h_t_b0!C11</f>
        <v>204.553724070523</v>
      </c>
      <c r="D18" s="3">
        <f>[17]pn_h_t_b0!D11</f>
        <v>358.04855031345397</v>
      </c>
      <c r="E18">
        <f>[17]pn_h_t_b0!E11</f>
        <v>22.108000000000001</v>
      </c>
      <c r="F18">
        <f t="shared" si="0"/>
        <v>76.747275929476984</v>
      </c>
    </row>
    <row r="19" spans="1:40" x14ac:dyDescent="0.3">
      <c r="A19" s="3" t="str">
        <f>REPLACE([17]pn_h_t_b0!A12, 1, 5,"")</f>
        <v>syls4</v>
      </c>
      <c r="B19" s="3">
        <f>[17]pn_h_t_b0!B12</f>
        <v>295.73399999999998</v>
      </c>
      <c r="C19" s="3">
        <f>[17]pn_h_t_b0!C12</f>
        <v>222.26007762697299</v>
      </c>
      <c r="D19" s="3">
        <f>[17]pn_h_t_b0!D12</f>
        <v>369.20738335257403</v>
      </c>
      <c r="E19">
        <f>[17]pn_h_t_b0!E12</f>
        <v>22.756</v>
      </c>
      <c r="F19">
        <f t="shared" si="0"/>
        <v>73.473922373026994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88.299000000000007</v>
      </c>
      <c r="C22" s="2">
        <f>[18]pn_h_f0_b0!C9</f>
        <v>85.412750477292406</v>
      </c>
      <c r="D22" s="2">
        <f>[18]pn_h_f0_b0!D9</f>
        <v>91.184571340781403</v>
      </c>
      <c r="E22">
        <f>[18]pn_h_f0_b0!E9</f>
        <v>1.3169999999999999</v>
      </c>
      <c r="F22">
        <f t="shared" si="0"/>
        <v>2.886249522707601</v>
      </c>
    </row>
    <row r="23" spans="1:40" x14ac:dyDescent="0.3">
      <c r="A23" s="2" t="str">
        <f>REPLACE([18]pn_h_f0_b0!A10, 1, 5,"")</f>
        <v>syls2</v>
      </c>
      <c r="B23" s="2">
        <f>[18]pn_h_f0_b0!B10</f>
        <v>88.573999999999998</v>
      </c>
      <c r="C23" s="2">
        <f>[18]pn_h_f0_b0!C10</f>
        <v>85.689044476312105</v>
      </c>
      <c r="D23" s="2">
        <f>[18]pn_h_f0_b0!D10</f>
        <v>91.459635871414406</v>
      </c>
      <c r="E23">
        <f>[18]pn_h_f0_b0!E10</f>
        <v>1.3160000000000001</v>
      </c>
      <c r="F23">
        <f t="shared" si="0"/>
        <v>2.8849555236878928</v>
      </c>
    </row>
    <row r="24" spans="1:40" x14ac:dyDescent="0.3">
      <c r="A24" s="2" t="str">
        <f>REPLACE([18]pn_h_f0_b0!A11, 1, 5,"")</f>
        <v>syls3</v>
      </c>
      <c r="B24" s="2">
        <f>[18]pn_h_f0_b0!B11</f>
        <v>89.106999999999999</v>
      </c>
      <c r="C24" s="2">
        <f>[18]pn_h_f0_b0!C11</f>
        <v>86.223082643950704</v>
      </c>
      <c r="D24" s="2">
        <f>[18]pn_h_f0_b0!D11</f>
        <v>91.990649574908801</v>
      </c>
      <c r="E24">
        <f>[18]pn_h_f0_b0!E11</f>
        <v>1.3149999999999999</v>
      </c>
      <c r="F24">
        <f t="shared" si="0"/>
        <v>2.8839173560492952</v>
      </c>
    </row>
    <row r="25" spans="1:40" x14ac:dyDescent="0.3">
      <c r="A25" s="2" t="str">
        <f>REPLACE([18]pn_h_f0_b0!A12, 1, 5,"")</f>
        <v>syls4</v>
      </c>
      <c r="B25" s="2">
        <f>[18]pn_h_f0_b0!B12</f>
        <v>88.998000000000005</v>
      </c>
      <c r="C25" s="2">
        <f>[18]pn_h_f0_b0!C12</f>
        <v>86.098025808621301</v>
      </c>
      <c r="D25" s="2">
        <f>[18]pn_h_f0_b0!D12</f>
        <v>91.897690918124496</v>
      </c>
      <c r="E25">
        <f>[18]pn_h_f0_b0!E12</f>
        <v>1.3280000000000001</v>
      </c>
      <c r="F25">
        <f t="shared" si="0"/>
        <v>2.8999741913787034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A7" sqref="A7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76.537000000000006</v>
      </c>
      <c r="C3" s="3">
        <f>[15]pn_l_t_b0!C2</f>
        <v>-52.554499237457399</v>
      </c>
      <c r="D3" s="3">
        <f>[15]pn_l_t_b0!D2</f>
        <v>205.628969920917</v>
      </c>
      <c r="E3">
        <f>[15]pn_l_t_b0!E2</f>
        <v>35.750999999999998</v>
      </c>
      <c r="F3">
        <f>B3-C3</f>
        <v>129.09149923745741</v>
      </c>
    </row>
    <row r="4" spans="1:6" x14ac:dyDescent="0.3">
      <c r="A4" s="3" t="str">
        <f>REPLACE([15]pn_l_t_b0!A3,5,4,"")</f>
        <v>ana_1</v>
      </c>
      <c r="B4" s="3">
        <f>[15]pn_l_t_b0!B3</f>
        <v>17.873000000000001</v>
      </c>
      <c r="C4" s="3">
        <f>[15]pn_l_t_b0!C3</f>
        <v>-150.32720034192801</v>
      </c>
      <c r="D4" s="3">
        <f>[15]pn_l_t_b0!D3</f>
        <v>186.07353833652201</v>
      </c>
      <c r="E4">
        <f>[15]pn_l_t_b0!E3</f>
        <v>32.499000000000002</v>
      </c>
      <c r="F4">
        <f>B4-C4</f>
        <v>168.200200341928</v>
      </c>
    </row>
    <row r="5" spans="1:6" x14ac:dyDescent="0.3">
      <c r="A5" s="3" t="str">
        <f>REPLACE([15]pn_l_t_b0!A4,5,4,"")</f>
        <v>ana_2</v>
      </c>
      <c r="B5" s="3">
        <f>[15]pn_l_t_b0!B4</f>
        <v>58.972000000000001</v>
      </c>
      <c r="C5" s="3">
        <f>[15]pn_l_t_b0!C4</f>
        <v>-201.44662297938899</v>
      </c>
      <c r="D5" s="3">
        <f>[15]pn_l_t_b0!D4</f>
        <v>319.390747053903</v>
      </c>
      <c r="E5">
        <f>[15]pn_l_t_b0!E4</f>
        <v>49.503999999999998</v>
      </c>
      <c r="F5">
        <f>B5-C5</f>
        <v>260.418622979389</v>
      </c>
    </row>
    <row r="6" spans="1:6" x14ac:dyDescent="0.3">
      <c r="A6" s="3" t="str">
        <f>REPLACE([15]pn_l_t_b0!A5,5,4,"")</f>
        <v>ana_3</v>
      </c>
      <c r="B6" s="3">
        <f>[15]pn_l_t_b0!B5</f>
        <v>68.819999999999993</v>
      </c>
      <c r="C6" s="3">
        <f>[15]pn_l_t_b0!C5</f>
        <v>-191.76531390092799</v>
      </c>
      <c r="D6" s="3">
        <f>[15]pn_l_t_b0!D5</f>
        <v>329.40492610112</v>
      </c>
      <c r="E6">
        <f>[15]pn_l_t_b0!E5</f>
        <v>49.496000000000002</v>
      </c>
      <c r="F6">
        <f>B6-C6</f>
        <v>260.58531390092799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85.927999999999997</v>
      </c>
      <c r="C9" s="2">
        <f>[16]pn_l_f0_b0!C2</f>
        <v>82.912863056148794</v>
      </c>
      <c r="D9" s="2">
        <f>[16]pn_l_f0_b0!D2</f>
        <v>88.942757903780603</v>
      </c>
      <c r="E9" s="2">
        <f>[16]pn_l_f0_b0!E2</f>
        <v>1.361</v>
      </c>
      <c r="F9">
        <f t="shared" ref="F9:F25" si="0">B9-C9</f>
        <v>3.0151369438512035</v>
      </c>
    </row>
    <row r="10" spans="1:6" x14ac:dyDescent="0.3">
      <c r="A10" s="2" t="str">
        <f>REPLACE([16]pn_l_f0_b0!A3,5,4,"")</f>
        <v>ana_1</v>
      </c>
      <c r="B10" s="2">
        <f>[16]pn_l_f0_b0!B3</f>
        <v>86.837000000000003</v>
      </c>
      <c r="C10" s="2">
        <f>[16]pn_l_f0_b0!C3</f>
        <v>83.806916840870997</v>
      </c>
      <c r="D10" s="2">
        <f>[16]pn_l_f0_b0!D3</f>
        <v>89.8661204174999</v>
      </c>
      <c r="E10" s="2">
        <f>[16]pn_l_f0_b0!E3</f>
        <v>1.3740000000000001</v>
      </c>
      <c r="F10">
        <f t="shared" si="0"/>
        <v>3.0300831591290063</v>
      </c>
    </row>
    <row r="11" spans="1:6" x14ac:dyDescent="0.3">
      <c r="A11" s="2" t="str">
        <f>REPLACE([16]pn_l_f0_b0!A4,5,4,"")</f>
        <v>ana_2</v>
      </c>
      <c r="B11" s="2">
        <f>[16]pn_l_f0_b0!B4</f>
        <v>86.15</v>
      </c>
      <c r="C11" s="2">
        <f>[16]pn_l_f0_b0!C4</f>
        <v>83.089293230907501</v>
      </c>
      <c r="D11" s="2">
        <f>[16]pn_l_f0_b0!D4</f>
        <v>89.210463857942003</v>
      </c>
      <c r="E11" s="2">
        <f>[16]pn_l_f0_b0!E4</f>
        <v>1.401</v>
      </c>
      <c r="F11">
        <f t="shared" si="0"/>
        <v>3.0607067690925049</v>
      </c>
    </row>
    <row r="12" spans="1:6" x14ac:dyDescent="0.3">
      <c r="A12" s="2" t="str">
        <f>REPLACE([16]pn_l_f0_b0!A5,5,4,"")</f>
        <v>ana_3</v>
      </c>
      <c r="B12" s="2">
        <f>[16]pn_l_f0_b0!B5</f>
        <v>86.012</v>
      </c>
      <c r="C12" s="2">
        <f>[16]pn_l_f0_b0!C5</f>
        <v>82.950693258765099</v>
      </c>
      <c r="D12" s="2">
        <f>[16]pn_l_f0_b0!D5</f>
        <v>89.072363518897006</v>
      </c>
      <c r="E12" s="2">
        <f>[16]pn_l_f0_b0!E5</f>
        <v>1.401</v>
      </c>
      <c r="F12">
        <f t="shared" si="0"/>
        <v>3.0613067412349011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227.941</v>
      </c>
      <c r="C16" s="3">
        <f>[17]pn_h_t_b0!C5</f>
        <v>151.38102459319501</v>
      </c>
      <c r="D16" s="3">
        <f>[17]pn_h_t_b0!D5</f>
        <v>304.50185515982997</v>
      </c>
      <c r="E16" s="3">
        <f>[17]pn_h_t_b0!E5</f>
        <v>22.145</v>
      </c>
      <c r="F16">
        <f t="shared" si="0"/>
        <v>76.559975406804995</v>
      </c>
    </row>
    <row r="17" spans="1:40" x14ac:dyDescent="0.3">
      <c r="A17" s="3" t="str">
        <f>REPLACE([17]pn_h_t_b0!A6,5,4,"")</f>
        <v>ana_1</v>
      </c>
      <c r="B17" s="3">
        <f>[17]pn_h_t_b0!B6</f>
        <v>193.89099999999999</v>
      </c>
      <c r="C17" s="3">
        <f>[17]pn_h_t_b0!C6</f>
        <v>121.18441643534599</v>
      </c>
      <c r="D17" s="3">
        <f>[17]pn_h_t_b0!D6</f>
        <v>266.59771511573899</v>
      </c>
      <c r="E17" s="3">
        <f>[17]pn_h_t_b0!E6</f>
        <v>22.943999999999999</v>
      </c>
      <c r="F17">
        <f t="shared" si="0"/>
        <v>72.706583564653997</v>
      </c>
    </row>
    <row r="18" spans="1:40" x14ac:dyDescent="0.3">
      <c r="A18" s="3" t="str">
        <f>REPLACE([17]pn_h_t_b0!A7,5,4,"")</f>
        <v>ana_2</v>
      </c>
      <c r="B18" s="3">
        <f>[17]pn_h_t_b0!B7</f>
        <v>267.572</v>
      </c>
      <c r="C18" s="3">
        <f>[17]pn_h_t_b0!C7</f>
        <v>146.56404060291399</v>
      </c>
      <c r="D18" s="3">
        <f>[17]pn_h_t_b0!D7</f>
        <v>388.57975252164698</v>
      </c>
      <c r="E18" s="3">
        <f>[17]pn_h_t_b0!E7</f>
        <v>33.106999999999999</v>
      </c>
      <c r="F18">
        <f t="shared" si="0"/>
        <v>121.00795939708601</v>
      </c>
    </row>
    <row r="19" spans="1:40" x14ac:dyDescent="0.3">
      <c r="A19" s="3" t="str">
        <f>REPLACE([17]pn_h_t_b0!A8,5,4,"")</f>
        <v>ana_3</v>
      </c>
      <c r="B19" s="3">
        <f>[17]pn_h_t_b0!B8</f>
        <v>280.56400000000002</v>
      </c>
      <c r="C19" s="3">
        <f>[17]pn_h_t_b0!C8</f>
        <v>159.52250857084101</v>
      </c>
      <c r="D19" s="3">
        <f>[17]pn_h_t_b0!D8</f>
        <v>401.60591278308698</v>
      </c>
      <c r="E19" s="3">
        <f>[17]pn_h_t_b0!E8</f>
        <v>33.101999999999997</v>
      </c>
      <c r="F19">
        <f t="shared" si="0"/>
        <v>121.04149142915901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88.299000000000007</v>
      </c>
      <c r="C22" s="2">
        <f>[18]pn_h_f0_b0!C5</f>
        <v>85.412750477292406</v>
      </c>
      <c r="D22" s="2">
        <f>[18]pn_h_f0_b0!D5</f>
        <v>91.184571340781403</v>
      </c>
      <c r="E22" s="2">
        <f>[18]pn_h_f0_b0!E5</f>
        <v>1.3169999999999999</v>
      </c>
      <c r="F22">
        <f t="shared" si="0"/>
        <v>2.886249522707601</v>
      </c>
    </row>
    <row r="23" spans="1:40" x14ac:dyDescent="0.3">
      <c r="A23" s="2" t="str">
        <f>REPLACE([18]pn_h_f0_b0!A6,5,4,"")</f>
        <v>ana_1</v>
      </c>
      <c r="B23" s="2">
        <f>[18]pn_h_f0_b0!B6</f>
        <v>88.930999999999997</v>
      </c>
      <c r="C23" s="2">
        <f>[18]pn_h_f0_b0!C6</f>
        <v>86.026769815920503</v>
      </c>
      <c r="D23" s="2">
        <f>[18]pn_h_f0_b0!D6</f>
        <v>91.836147537111202</v>
      </c>
      <c r="E23" s="2">
        <f>[18]pn_h_f0_b0!E6</f>
        <v>1.3320000000000001</v>
      </c>
      <c r="F23">
        <f t="shared" si="0"/>
        <v>2.9042301840794948</v>
      </c>
    </row>
    <row r="24" spans="1:40" x14ac:dyDescent="0.3">
      <c r="A24" s="2" t="str">
        <f>REPLACE([18]pn_h_f0_b0!A7,5,4,"")</f>
        <v>ana_2</v>
      </c>
      <c r="B24" s="2">
        <f>[18]pn_h_f0_b0!B7</f>
        <v>89.087999999999994</v>
      </c>
      <c r="C24" s="2">
        <f>[18]pn_h_f0_b0!C7</f>
        <v>85.9391492740437</v>
      </c>
      <c r="D24" s="2">
        <f>[18]pn_h_f0_b0!D7</f>
        <v>92.236466706605896</v>
      </c>
      <c r="E24" s="2">
        <f>[18]pn_h_f0_b0!E7</f>
        <v>1.4350000000000001</v>
      </c>
      <c r="F24">
        <f t="shared" si="0"/>
        <v>3.1488507259562937</v>
      </c>
    </row>
    <row r="25" spans="1:40" x14ac:dyDescent="0.3">
      <c r="A25" s="2" t="str">
        <f>REPLACE([18]pn_h_f0_b0!A8,5,4,"")</f>
        <v>ana_3</v>
      </c>
      <c r="B25" s="2">
        <f>[18]pn_h_f0_b0!B8</f>
        <v>88.382999999999996</v>
      </c>
      <c r="C25" s="2">
        <f>[18]pn_h_f0_b0!C8</f>
        <v>85.233756966438705</v>
      </c>
      <c r="D25" s="2">
        <f>[18]pn_h_f0_b0!D8</f>
        <v>91.531822794612907</v>
      </c>
      <c r="E25" s="2">
        <f>[18]pn_h_f0_b0!E8</f>
        <v>1.4359999999999999</v>
      </c>
      <c r="F25">
        <f t="shared" si="0"/>
        <v>3.1492430335612909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tabSelected="1" topLeftCell="A13" zoomScale="115" zoomScaleNormal="115" workbookViewId="0">
      <selection activeCell="G39" sqref="G39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3" t="str">
        <f>RIGHT([19]pn_f0_exc_b0!A2,5)</f>
        <v>syls1</v>
      </c>
      <c r="B2" s="1">
        <f>[19]pn_f0_exc_b0!B2</f>
        <v>1.298</v>
      </c>
      <c r="C2" s="1">
        <f>[19]pn_f0_exc_b0!C2</f>
        <v>-6.3562019279553796</v>
      </c>
      <c r="D2" s="1">
        <f>[19]pn_f0_exc_b0!D2</f>
        <v>8.9518665890610407</v>
      </c>
      <c r="E2" s="1">
        <f>[19]pn_f0_exc_b0!E2</f>
        <v>1.321</v>
      </c>
      <c r="F2" s="13">
        <f t="shared" ref="F2:F5" si="0">B2-C2</f>
        <v>7.6542019279553797</v>
      </c>
      <c r="R2" s="16" t="s">
        <v>24</v>
      </c>
      <c r="S2" s="17"/>
      <c r="T2" s="15"/>
    </row>
    <row r="3" spans="1:20" x14ac:dyDescent="0.3">
      <c r="A3" s="3" t="str">
        <f>RIGHT([19]pn_f0_exc_b0!A3,5)</f>
        <v>syls2</v>
      </c>
      <c r="B3" s="1">
        <f>[19]pn_f0_exc_b0!B3</f>
        <v>1.405</v>
      </c>
      <c r="C3" s="1">
        <f>[19]pn_f0_exc_b0!C3</f>
        <v>-6.4190381452207097</v>
      </c>
      <c r="D3" s="1">
        <f>[19]pn_f0_exc_b0!D3</f>
        <v>9.2292020432522097</v>
      </c>
      <c r="E3" s="1">
        <f>[19]pn_f0_exc_b0!E3</f>
        <v>1.3129999999999999</v>
      </c>
      <c r="F3" s="13">
        <f t="shared" si="0"/>
        <v>7.8240381452207099</v>
      </c>
      <c r="R3" s="18" t="s">
        <v>25</v>
      </c>
      <c r="S3" s="19"/>
      <c r="T3" s="15"/>
    </row>
    <row r="4" spans="1:20" x14ac:dyDescent="0.3">
      <c r="A4" s="3" t="str">
        <f>RIGHT([19]pn_f0_exc_b0!A4,5)</f>
        <v>syls3</v>
      </c>
      <c r="B4" s="1">
        <f>[19]pn_f0_exc_b0!B4</f>
        <v>1.8879999999999999</v>
      </c>
      <c r="C4" s="1">
        <f>[19]pn_f0_exc_b0!C4</f>
        <v>-5.5037493772178196</v>
      </c>
      <c r="D4" s="1">
        <f>[19]pn_f0_exc_b0!D4</f>
        <v>9.2791229417516305</v>
      </c>
      <c r="E4" s="1">
        <f>[19]pn_f0_exc_b0!E4</f>
        <v>1.331</v>
      </c>
      <c r="F4" s="1">
        <f>[19]pn_f0_exc_b0!F4</f>
        <v>1.4179999999999999</v>
      </c>
      <c r="R4" s="15"/>
    </row>
    <row r="5" spans="1:20" x14ac:dyDescent="0.3">
      <c r="A5" s="3" t="str">
        <f>RIGHT([19]pn_f0_exc_b0!A5,5)</f>
        <v>syls4</v>
      </c>
      <c r="B5" s="1">
        <f>[19]pn_f0_exc_b0!B5</f>
        <v>1.7210000000000001</v>
      </c>
      <c r="C5" s="1">
        <f>[19]pn_f0_exc_b0!C5</f>
        <v>-5.8200123724501296</v>
      </c>
      <c r="D5" s="1">
        <f>[19]pn_f0_exc_b0!D5</f>
        <v>9.2616276352988791</v>
      </c>
      <c r="E5" s="1">
        <f>[19]pn_f0_exc_b0!E5</f>
        <v>1.3260000000000001</v>
      </c>
      <c r="F5" s="13">
        <f t="shared" si="0"/>
        <v>7.5410123724501297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RIGHT([20]pn_lh_slope_b0!A2,5)</f>
        <v>syls1</v>
      </c>
      <c r="B8" s="1">
        <f>[20]pn_lh_slope_b0!B2</f>
        <v>2.7839999999999998</v>
      </c>
      <c r="C8" s="1">
        <f>[20]pn_lh_slope_b0!C2</f>
        <v>-0.10684713439322401</v>
      </c>
      <c r="D8" s="1">
        <f>[20]pn_lh_slope_b0!D2</f>
        <v>5.6755676905949901</v>
      </c>
      <c r="E8" s="1">
        <f>[20]pn_lh_slope_b0!E2</f>
        <v>0.45300000000000001</v>
      </c>
      <c r="F8" s="13">
        <f>B8-C8</f>
        <v>2.8908471343932236</v>
      </c>
    </row>
    <row r="9" spans="1:20" x14ac:dyDescent="0.3">
      <c r="A9" s="3" t="str">
        <f>RIGHT([20]pn_lh_slope_b0!A3,5)</f>
        <v>syls2</v>
      </c>
      <c r="B9" s="1">
        <f>[20]pn_lh_slope_b0!B3</f>
        <v>2.4529999999999998</v>
      </c>
      <c r="C9" s="1">
        <f>[20]pn_lh_slope_b0!C3</f>
        <v>-0.51371751150323897</v>
      </c>
      <c r="D9" s="1">
        <f>[20]pn_lh_slope_b0!D3</f>
        <v>5.42070874850919</v>
      </c>
      <c r="E9" s="1">
        <f>[20]pn_lh_slope_b0!E3</f>
        <v>0.44900000000000001</v>
      </c>
      <c r="F9" s="13">
        <f>B9-C9</f>
        <v>2.9667175115032389</v>
      </c>
    </row>
    <row r="10" spans="1:20" x14ac:dyDescent="0.3">
      <c r="A10" s="3" t="str">
        <f>RIGHT([20]pn_lh_slope_b0!A4,5)</f>
        <v>syls3</v>
      </c>
      <c r="B10" s="1">
        <f>[20]pn_lh_slope_b0!B4</f>
        <v>2.5659999999999998</v>
      </c>
      <c r="C10" s="1">
        <f>[20]pn_lh_slope_b0!C4</f>
        <v>-0.160073813594521</v>
      </c>
      <c r="D10" s="1">
        <f>[20]pn_lh_slope_b0!D4</f>
        <v>5.2913249152578903</v>
      </c>
      <c r="E10" s="1">
        <f>[20]pn_lh_slope_b0!E4</f>
        <v>0.45800000000000002</v>
      </c>
      <c r="F10" s="13">
        <f>B10-C10</f>
        <v>2.7260738135945211</v>
      </c>
    </row>
    <row r="11" spans="1:20" x14ac:dyDescent="0.3">
      <c r="A11" s="3" t="str">
        <f>RIGHT([20]pn_lh_slope_b0!A5,5)</f>
        <v>syls4</v>
      </c>
      <c r="B11" s="1">
        <f>[20]pn_lh_slope_b0!B5</f>
        <v>2.6030000000000002</v>
      </c>
      <c r="C11" s="1">
        <f>[20]pn_lh_slope_b0!C5</f>
        <v>-0.21787522043862301</v>
      </c>
      <c r="D11" s="1">
        <f>[20]pn_lh_slope_b0!D5</f>
        <v>5.4235264571914099</v>
      </c>
      <c r="E11" s="1">
        <f>[20]pn_lh_slope_b0!E5</f>
        <v>0.45500000000000002</v>
      </c>
      <c r="F11" s="13">
        <f>B11-C11</f>
        <v>2.8208752204386234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2.7839999999999998</v>
      </c>
      <c r="D15" s="2">
        <f>EXP(C15)</f>
        <v>16.183626156095535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2.4529999999999998</v>
      </c>
      <c r="D17" s="2">
        <f t="shared" ref="D17" si="3">EXP(C17)</f>
        <v>11.623163959127988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2.5659999999999998</v>
      </c>
      <c r="D19" s="2">
        <f t="shared" ref="D19" si="5">EXP(C19)</f>
        <v>13.013665530536809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2.6030000000000002</v>
      </c>
      <c r="D21" s="2">
        <f t="shared" ref="D21" si="7">EXP(C21)</f>
        <v>13.504189896560144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syls1</v>
      </c>
      <c r="B24" s="1">
        <f>EXP(B8)</f>
        <v>16.183626156095535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:B27" si="8">EXP(B9)</f>
        <v>11.623163959127988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si="8"/>
        <v>13.013665530536809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si="8"/>
        <v>13.504189896560144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nuc foot</vt:lpstr>
      <vt:lpstr>nuc pre</vt:lpstr>
      <vt:lpstr>nuc slope exc</vt:lpstr>
      <vt:lpstr>pn foot</vt:lpstr>
      <vt:lpstr>pn ana</vt:lpstr>
      <vt:lpstr>pn slope exc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2022-08-15T17:08:19Z</dcterms:modified>
</cp:coreProperties>
</file>