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\GitHub\PhD\Ch_6_Form\output\"/>
    </mc:Choice>
  </mc:AlternateContent>
  <xr:revisionPtr revIDLastSave="0" documentId="13_ncr:1_{F885E29F-4AAC-455C-96E0-45C37DD20F08}" xr6:coauthVersionLast="47" xr6:coauthVersionMax="47" xr10:uidLastSave="{00000000-0000-0000-0000-000000000000}"/>
  <bookViews>
    <workbookView xWindow="7890" yWindow="0" windowWidth="12150" windowHeight="15585" tabRatio="861" activeTab="1" xr2:uid="{BB96C45B-DC09-4057-8953-F9EB24A9A0A4}"/>
  </bookViews>
  <sheets>
    <sheet name="Time Parameters" sheetId="2" r:id="rId1"/>
    <sheet name="F0 Parameters" sheetId="3" r:id="rId2"/>
    <sheet name="Composite Parameter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z_score">[1]Means!$A$14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3" l="1"/>
  <c r="D39" i="3"/>
  <c r="C39" i="3"/>
  <c r="B39" i="3"/>
  <c r="E38" i="3"/>
  <c r="D38" i="3"/>
  <c r="C38" i="3"/>
  <c r="B38" i="3"/>
  <c r="S6" i="3"/>
  <c r="R6" i="3"/>
  <c r="R14" i="6" s="1"/>
  <c r="M27" i="6" s="1"/>
  <c r="Q6" i="3"/>
  <c r="P6" i="3"/>
  <c r="S5" i="3"/>
  <c r="R5" i="3"/>
  <c r="Q5" i="3"/>
  <c r="P5" i="3"/>
  <c r="Q4" i="3"/>
  <c r="O39" i="3"/>
  <c r="N39" i="3"/>
  <c r="M39" i="3"/>
  <c r="L39" i="3"/>
  <c r="O38" i="3"/>
  <c r="N38" i="3"/>
  <c r="M38" i="3"/>
  <c r="L38" i="3"/>
  <c r="S14" i="6"/>
  <c r="M31" i="6" s="1"/>
  <c r="O6" i="3"/>
  <c r="N6" i="3"/>
  <c r="M6" i="3"/>
  <c r="L6" i="3"/>
  <c r="O5" i="3"/>
  <c r="N5" i="3"/>
  <c r="M5" i="3"/>
  <c r="L5" i="3"/>
  <c r="M4" i="3"/>
  <c r="H4" i="3"/>
  <c r="I6" i="3"/>
  <c r="H6" i="3"/>
  <c r="G6" i="3"/>
  <c r="F6" i="3"/>
  <c r="I5" i="3"/>
  <c r="I13" i="6" s="1"/>
  <c r="G31" i="6" s="1"/>
  <c r="H5" i="3"/>
  <c r="G5" i="3"/>
  <c r="G13" i="6" s="1"/>
  <c r="G23" i="6" s="1"/>
  <c r="F5" i="3"/>
  <c r="I12" i="6"/>
  <c r="G4" i="3"/>
  <c r="G12" i="6" s="1"/>
  <c r="F4" i="3"/>
  <c r="F12" i="6" s="1"/>
  <c r="I11" i="6"/>
  <c r="H11" i="6"/>
  <c r="G3" i="3"/>
  <c r="F3" i="3"/>
  <c r="F11" i="6" s="1"/>
  <c r="E6" i="3"/>
  <c r="D6" i="3"/>
  <c r="C6" i="3"/>
  <c r="C14" i="6" s="1"/>
  <c r="C22" i="6" s="1"/>
  <c r="B6" i="3"/>
  <c r="E5" i="3"/>
  <c r="D5" i="3"/>
  <c r="C5" i="3"/>
  <c r="B5" i="3"/>
  <c r="E12" i="6"/>
  <c r="D4" i="3"/>
  <c r="D12" i="6" s="1"/>
  <c r="C4" i="3"/>
  <c r="B4" i="3"/>
  <c r="E11" i="6"/>
  <c r="D11" i="6"/>
  <c r="C3" i="3"/>
  <c r="B3" i="3"/>
  <c r="D14" i="6"/>
  <c r="C26" i="6" s="1"/>
  <c r="B13" i="6"/>
  <c r="G18" i="6" s="1"/>
  <c r="B12" i="6"/>
  <c r="E39" i="2"/>
  <c r="D39" i="2"/>
  <c r="C39" i="2"/>
  <c r="B39" i="2"/>
  <c r="E38" i="2"/>
  <c r="D38" i="2"/>
  <c r="C38" i="2"/>
  <c r="B38" i="2"/>
  <c r="M38" i="2"/>
  <c r="O39" i="2"/>
  <c r="N39" i="2"/>
  <c r="M39" i="2"/>
  <c r="O38" i="2"/>
  <c r="N38" i="2"/>
  <c r="L5" i="2"/>
  <c r="S6" i="2"/>
  <c r="R6" i="2"/>
  <c r="R6" i="6" s="1"/>
  <c r="L27" i="6" s="1"/>
  <c r="Q6" i="2"/>
  <c r="Q6" i="6" s="1"/>
  <c r="L23" i="6" s="1"/>
  <c r="S5" i="2"/>
  <c r="S5" i="6" s="1"/>
  <c r="P31" i="6" s="1"/>
  <c r="R5" i="2"/>
  <c r="R5" i="6" s="1"/>
  <c r="P27" i="6" s="1"/>
  <c r="Q5" i="2"/>
  <c r="P6" i="2"/>
  <c r="P5" i="2"/>
  <c r="P5" i="6"/>
  <c r="P19" i="6" s="1"/>
  <c r="Q4" i="2"/>
  <c r="M5" i="2"/>
  <c r="N5" i="2"/>
  <c r="O5" i="2"/>
  <c r="L6" i="2"/>
  <c r="L6" i="6" s="1"/>
  <c r="L18" i="6" s="1"/>
  <c r="M6" i="2"/>
  <c r="M6" i="6" s="1"/>
  <c r="L22" i="6" s="1"/>
  <c r="N6" i="2"/>
  <c r="O6" i="2"/>
  <c r="O6" i="6" s="1"/>
  <c r="L30" i="6" s="1"/>
  <c r="M5" i="6"/>
  <c r="P22" i="6" s="1"/>
  <c r="N5" i="6"/>
  <c r="P26" i="6" s="1"/>
  <c r="N6" i="6"/>
  <c r="L26" i="6" s="1"/>
  <c r="I6" i="2"/>
  <c r="H6" i="2"/>
  <c r="H6" i="6" s="1"/>
  <c r="B27" i="6" s="1"/>
  <c r="G6" i="2"/>
  <c r="F6" i="2"/>
  <c r="F6" i="6" s="1"/>
  <c r="B19" i="6" s="1"/>
  <c r="I5" i="2"/>
  <c r="H5" i="2"/>
  <c r="G5" i="2"/>
  <c r="F5" i="2"/>
  <c r="F5" i="6" s="1"/>
  <c r="F19" i="6" s="1"/>
  <c r="I4" i="6"/>
  <c r="H4" i="2"/>
  <c r="H4" i="6" s="1"/>
  <c r="G4" i="2"/>
  <c r="F4" i="2"/>
  <c r="E6" i="2"/>
  <c r="D6" i="2"/>
  <c r="C6" i="2"/>
  <c r="B6" i="2"/>
  <c r="E5" i="2"/>
  <c r="D5" i="2"/>
  <c r="C5" i="2"/>
  <c r="B5" i="2"/>
  <c r="B5" i="6" s="1"/>
  <c r="F18" i="6" s="1"/>
  <c r="C3" i="2"/>
  <c r="B3" i="2"/>
  <c r="O17" i="6"/>
  <c r="E17" i="6"/>
  <c r="I1" i="6"/>
  <c r="I2" i="6"/>
  <c r="I3" i="6"/>
  <c r="I5" i="6"/>
  <c r="I6" i="6"/>
  <c r="B31" i="6" s="1"/>
  <c r="I9" i="6"/>
  <c r="I10" i="6"/>
  <c r="I14" i="6"/>
  <c r="S6" i="6"/>
  <c r="L31" i="6" s="1"/>
  <c r="P6" i="6"/>
  <c r="L19" i="6" s="1"/>
  <c r="K6" i="6"/>
  <c r="J6" i="6"/>
  <c r="G6" i="6"/>
  <c r="B23" i="6" s="1"/>
  <c r="E6" i="6"/>
  <c r="B30" i="6" s="1"/>
  <c r="D6" i="6"/>
  <c r="B26" i="6" s="1"/>
  <c r="C6" i="6"/>
  <c r="B22" i="6" s="1"/>
  <c r="B6" i="6"/>
  <c r="B18" i="6" s="1"/>
  <c r="Q5" i="6"/>
  <c r="P23" i="6" s="1"/>
  <c r="O5" i="6"/>
  <c r="P30" i="6" s="1"/>
  <c r="L5" i="6"/>
  <c r="P18" i="6" s="1"/>
  <c r="K5" i="6"/>
  <c r="J5" i="6"/>
  <c r="F31" i="6"/>
  <c r="H5" i="6"/>
  <c r="F27" i="6" s="1"/>
  <c r="G5" i="6"/>
  <c r="F23" i="6" s="1"/>
  <c r="E5" i="6"/>
  <c r="F30" i="6" s="1"/>
  <c r="D5" i="6"/>
  <c r="F26" i="6" s="1"/>
  <c r="C5" i="6"/>
  <c r="F22" i="6" s="1"/>
  <c r="S4" i="6"/>
  <c r="R4" i="6"/>
  <c r="Q4" i="6"/>
  <c r="P4" i="6"/>
  <c r="O4" i="6"/>
  <c r="N4" i="6"/>
  <c r="M4" i="6"/>
  <c r="L4" i="6"/>
  <c r="K4" i="6"/>
  <c r="J4" i="6"/>
  <c r="G4" i="6"/>
  <c r="F4" i="6"/>
  <c r="E4" i="6"/>
  <c r="D4" i="6"/>
  <c r="C4" i="6"/>
  <c r="B4" i="6"/>
  <c r="S3" i="6"/>
  <c r="R3" i="6"/>
  <c r="Q3" i="6"/>
  <c r="P3" i="6"/>
  <c r="O3" i="6"/>
  <c r="N3" i="6"/>
  <c r="M3" i="6"/>
  <c r="L3" i="6"/>
  <c r="K3" i="6"/>
  <c r="J3" i="6"/>
  <c r="H3" i="6"/>
  <c r="G3" i="6"/>
  <c r="F3" i="6"/>
  <c r="E3" i="6"/>
  <c r="D3" i="6"/>
  <c r="C3" i="6"/>
  <c r="B3" i="6"/>
  <c r="S2" i="6"/>
  <c r="O29" i="6" s="1"/>
  <c r="R2" i="6"/>
  <c r="O25" i="6" s="1"/>
  <c r="Q2" i="6"/>
  <c r="O21" i="6" s="1"/>
  <c r="P2" i="6"/>
  <c r="O2" i="6"/>
  <c r="K29" i="6" s="1"/>
  <c r="N2" i="6"/>
  <c r="K25" i="6" s="1"/>
  <c r="M2" i="6"/>
  <c r="K21" i="6" s="1"/>
  <c r="L2" i="6"/>
  <c r="K17" i="6" s="1"/>
  <c r="K2" i="6"/>
  <c r="J2" i="6"/>
  <c r="E29" i="6"/>
  <c r="H2" i="6"/>
  <c r="E25" i="6" s="1"/>
  <c r="G2" i="6"/>
  <c r="E21" i="6" s="1"/>
  <c r="F2" i="6"/>
  <c r="E2" i="6"/>
  <c r="A29" i="6" s="1"/>
  <c r="D2" i="6"/>
  <c r="A25" i="6" s="1"/>
  <c r="C2" i="6"/>
  <c r="A21" i="6" s="1"/>
  <c r="B2" i="6"/>
  <c r="A17" i="6" s="1"/>
  <c r="S1" i="6"/>
  <c r="R1" i="6"/>
  <c r="Q1" i="6"/>
  <c r="P1" i="6"/>
  <c r="O1" i="6"/>
  <c r="N1" i="6"/>
  <c r="M1" i="6"/>
  <c r="L1" i="6"/>
  <c r="K1" i="6"/>
  <c r="J1" i="6"/>
  <c r="H1" i="6"/>
  <c r="G1" i="6"/>
  <c r="F1" i="6"/>
  <c r="E1" i="6"/>
  <c r="D1" i="6"/>
  <c r="C1" i="6"/>
  <c r="B1" i="6"/>
  <c r="Q14" i="6"/>
  <c r="M23" i="6" s="1"/>
  <c r="P14" i="6"/>
  <c r="M19" i="6" s="1"/>
  <c r="O14" i="6"/>
  <c r="M30" i="6" s="1"/>
  <c r="N14" i="6"/>
  <c r="M26" i="6" s="1"/>
  <c r="M14" i="6"/>
  <c r="M22" i="6" s="1"/>
  <c r="L14" i="6"/>
  <c r="M18" i="6" s="1"/>
  <c r="K14" i="6"/>
  <c r="J14" i="6"/>
  <c r="C31" i="6"/>
  <c r="H14" i="6"/>
  <c r="C27" i="6" s="1"/>
  <c r="G14" i="6"/>
  <c r="C23" i="6" s="1"/>
  <c r="F14" i="6"/>
  <c r="C19" i="6" s="1"/>
  <c r="E14" i="6"/>
  <c r="C30" i="6" s="1"/>
  <c r="B14" i="6"/>
  <c r="C18" i="6" s="1"/>
  <c r="S13" i="6"/>
  <c r="Q31" i="6" s="1"/>
  <c r="R13" i="6"/>
  <c r="Q27" i="6" s="1"/>
  <c r="Q13" i="6"/>
  <c r="Q23" i="6" s="1"/>
  <c r="P13" i="6"/>
  <c r="Q19" i="6" s="1"/>
  <c r="O13" i="6"/>
  <c r="Q30" i="6" s="1"/>
  <c r="N13" i="6"/>
  <c r="Q26" i="6" s="1"/>
  <c r="M13" i="6"/>
  <c r="Q22" i="6" s="1"/>
  <c r="L13" i="6"/>
  <c r="Q18" i="6" s="1"/>
  <c r="K13" i="6"/>
  <c r="J13" i="6"/>
  <c r="H13" i="6"/>
  <c r="G27" i="6" s="1"/>
  <c r="F13" i="6"/>
  <c r="G19" i="6" s="1"/>
  <c r="E13" i="6"/>
  <c r="G30" i="6" s="1"/>
  <c r="D13" i="6"/>
  <c r="G26" i="6" s="1"/>
  <c r="C13" i="6"/>
  <c r="G22" i="6" s="1"/>
  <c r="S12" i="6"/>
  <c r="R12" i="6"/>
  <c r="Q12" i="6"/>
  <c r="P12" i="6"/>
  <c r="O12" i="6"/>
  <c r="N12" i="6"/>
  <c r="M12" i="6"/>
  <c r="L12" i="6"/>
  <c r="K12" i="6"/>
  <c r="J12" i="6"/>
  <c r="H12" i="6"/>
  <c r="C12" i="6"/>
  <c r="S11" i="6"/>
  <c r="R11" i="6"/>
  <c r="Q11" i="6"/>
  <c r="P11" i="6"/>
  <c r="O11" i="6"/>
  <c r="N11" i="6"/>
  <c r="M11" i="6"/>
  <c r="L11" i="6"/>
  <c r="K11" i="6"/>
  <c r="J11" i="6"/>
  <c r="G11" i="6"/>
  <c r="C11" i="6"/>
  <c r="S10" i="6"/>
  <c r="R10" i="6"/>
  <c r="Q10" i="6"/>
  <c r="P10" i="6"/>
  <c r="O10" i="6"/>
  <c r="O62" i="6" s="1"/>
  <c r="N10" i="6"/>
  <c r="N62" i="6" s="1"/>
  <c r="M10" i="6"/>
  <c r="M62" i="6" s="1"/>
  <c r="L10" i="6"/>
  <c r="K10" i="6"/>
  <c r="J10" i="6"/>
  <c r="H10" i="6"/>
  <c r="G10" i="6"/>
  <c r="F10" i="6"/>
  <c r="E10" i="6"/>
  <c r="E62" i="6" s="1"/>
  <c r="D10" i="6"/>
  <c r="D62" i="6" s="1"/>
  <c r="C10" i="6"/>
  <c r="C62" i="6" s="1"/>
  <c r="B10" i="6"/>
  <c r="B62" i="6" s="1"/>
  <c r="S9" i="6"/>
  <c r="R9" i="6"/>
  <c r="Q9" i="6"/>
  <c r="P9" i="6"/>
  <c r="O9" i="6"/>
  <c r="N9" i="6"/>
  <c r="M9" i="6"/>
  <c r="L9" i="6"/>
  <c r="K9" i="6"/>
  <c r="J9" i="6"/>
  <c r="H9" i="6"/>
  <c r="G9" i="6"/>
  <c r="F9" i="6"/>
  <c r="E9" i="6"/>
  <c r="D9" i="6"/>
  <c r="C9" i="6"/>
  <c r="B9" i="6"/>
  <c r="B11" i="6"/>
  <c r="A9" i="6"/>
  <c r="A10" i="6"/>
  <c r="L62" i="6"/>
  <c r="A11" i="6"/>
  <c r="A12" i="6"/>
  <c r="A13" i="6"/>
  <c r="A14" i="6"/>
  <c r="O37" i="3"/>
  <c r="N37" i="3"/>
  <c r="M37" i="3"/>
  <c r="L37" i="3"/>
  <c r="E37" i="3"/>
  <c r="D37" i="3"/>
  <c r="C37" i="3"/>
  <c r="B37" i="3"/>
  <c r="O37" i="2"/>
  <c r="N37" i="2"/>
  <c r="M37" i="2"/>
  <c r="L37" i="2"/>
  <c r="E37" i="2"/>
  <c r="D37" i="2"/>
  <c r="C37" i="2"/>
  <c r="B37" i="2"/>
  <c r="S2" i="2"/>
  <c r="R2" i="2"/>
  <c r="Q2" i="2"/>
  <c r="P2" i="2"/>
  <c r="I2" i="3"/>
  <c r="H2" i="3"/>
  <c r="G2" i="3"/>
  <c r="F2" i="3"/>
  <c r="I2" i="2"/>
  <c r="H2" i="2"/>
  <c r="G2" i="2"/>
  <c r="F2" i="2"/>
</calcChain>
</file>

<file path=xl/sharedStrings.xml><?xml version="1.0" encoding="utf-8"?>
<sst xmlns="http://schemas.openxmlformats.org/spreadsheetml/2006/main" count="149" uniqueCount="30">
  <si>
    <t>Anac.</t>
  </si>
  <si>
    <t>Foot</t>
  </si>
  <si>
    <t>ana-0</t>
  </si>
  <si>
    <t>ana-1</t>
  </si>
  <si>
    <t>ana-2</t>
  </si>
  <si>
    <t>ana-3</t>
  </si>
  <si>
    <t>1-syl</t>
  </si>
  <si>
    <t>2-syl</t>
  </si>
  <si>
    <t>3-syl</t>
  </si>
  <si>
    <t>4-syl</t>
  </si>
  <si>
    <t>L*</t>
  </si>
  <si>
    <t>H*</t>
  </si>
  <si>
    <t>&gt;H*</t>
  </si>
  <si>
    <t>L*H</t>
  </si>
  <si>
    <t>l_t</t>
  </si>
  <si>
    <t>h_t</t>
  </si>
  <si>
    <t>l_f0</t>
  </si>
  <si>
    <t>h_f0</t>
  </si>
  <si>
    <t>4-syl / ana-0</t>
  </si>
  <si>
    <t>Duration</t>
  </si>
  <si>
    <t>Ana</t>
  </si>
  <si>
    <t>Excursion</t>
  </si>
  <si>
    <t>NA</t>
  </si>
  <si>
    <t>acc_phon</t>
  </si>
  <si>
    <t>t</t>
  </si>
  <si>
    <t>f0</t>
  </si>
  <si>
    <t>l</t>
  </si>
  <si>
    <t>h</t>
  </si>
  <si>
    <t>4-syl, ana-0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</si>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</sst>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ms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9900CC"/>
      <name val="Calibri"/>
      <family val="2"/>
      <scheme val="minor"/>
    </font>
    <font>
      <b/>
      <sz val="11"/>
      <color rgb="FF386CB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5" fillId="0" borderId="1" xfId="0" applyNumberFormat="1" applyFont="1" applyBorder="1"/>
    <xf numFmtId="164" fontId="3" fillId="0" borderId="0" xfId="0" applyNumberFormat="1" applyFont="1"/>
    <xf numFmtId="164" fontId="1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quotePrefix="1" applyNumberFormat="1" applyFont="1" applyAlignment="1">
      <alignment horizontal="center"/>
    </xf>
    <xf numFmtId="0" fontId="0" fillId="0" borderId="0" xfId="0" applyAlignment="1">
      <alignment vertical="top" wrapText="1"/>
    </xf>
    <xf numFmtId="164" fontId="0" fillId="0" borderId="0" xfId="0" applyNumberFormat="1" applyAlignment="1"/>
    <xf numFmtId="0" fontId="0" fillId="0" borderId="0" xfId="0" applyAlignment="1"/>
    <xf numFmtId="0" fontId="0" fillId="0" borderId="0" xfId="0" applyAlignment="1">
      <alignment vertical="top"/>
    </xf>
    <xf numFmtId="164" fontId="1" fillId="0" borderId="0" xfId="0" applyNumberFormat="1" applyFont="1" applyAlignment="1">
      <alignment vertical="center"/>
    </xf>
    <xf numFmtId="164" fontId="8" fillId="0" borderId="1" xfId="0" applyNumberFormat="1" applyFont="1" applyBorder="1"/>
    <xf numFmtId="164" fontId="1" fillId="0" borderId="0" xfId="0" quotePrefix="1" applyNumberFormat="1" applyFont="1" applyAlignment="1">
      <alignment vertical="center"/>
    </xf>
    <xf numFmtId="164" fontId="9" fillId="0" borderId="1" xfId="0" applyNumberFormat="1" applyFont="1" applyBorder="1"/>
    <xf numFmtId="0" fontId="10" fillId="0" borderId="1" xfId="0" applyFont="1" applyBorder="1"/>
    <xf numFmtId="164" fontId="9" fillId="0" borderId="1" xfId="0" applyNumberFormat="1" applyFont="1" applyBorder="1" applyAlignment="1">
      <alignment vertical="center"/>
    </xf>
    <xf numFmtId="2" fontId="8" fillId="0" borderId="1" xfId="0" applyNumberFormat="1" applyFont="1" applyBorder="1" applyAlignment="1">
      <alignment horizontal="center" vertical="center"/>
    </xf>
    <xf numFmtId="2" fontId="0" fillId="0" borderId="1" xfId="0" applyNumberFormat="1" applyBorder="1"/>
    <xf numFmtId="2" fontId="5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/>
    <xf numFmtId="1" fontId="0" fillId="0" borderId="1" xfId="0" applyNumberFormat="1" applyBorder="1"/>
    <xf numFmtId="1" fontId="5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0" borderId="0" xfId="0" applyBorder="1"/>
    <xf numFmtId="0" fontId="12" fillId="0" borderId="1" xfId="0" applyFont="1" applyBorder="1"/>
    <xf numFmtId="1" fontId="12" fillId="0" borderId="1" xfId="0" applyNumberFormat="1" applyFont="1" applyBorder="1"/>
    <xf numFmtId="2" fontId="12" fillId="0" borderId="1" xfId="0" applyNumberFormat="1" applyFont="1" applyBorder="1"/>
    <xf numFmtId="0" fontId="1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FF"/>
      <color rgb="FFFFFF99"/>
      <color rgb="FF386CB0"/>
      <color rgb="FF7030A0"/>
      <color rgb="FFBEAED4"/>
      <color rgb="FFFDC0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Mean temporal alignment re anacrusis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H in L*H</c:v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386CB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Medians!#REF!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Medians!#REF!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'Time Parameters'!$P$2:$S$2</c:f>
              <c:strCache>
                <c:ptCount val="4"/>
                <c:pt idx="0">
                  <c:v>ana-0</c:v>
                </c:pt>
                <c:pt idx="1">
                  <c:v>ana-1</c:v>
                </c:pt>
                <c:pt idx="2">
                  <c:v>ana-2</c:v>
                </c:pt>
                <c:pt idx="3">
                  <c:v>ana-3</c:v>
                </c:pt>
              </c:strCache>
            </c:strRef>
          </c:cat>
          <c:val>
            <c:numRef>
              <c:f>'Time Parameters'!$P$6:$S$6</c:f>
              <c:numCache>
                <c:formatCode>0</c:formatCode>
                <c:ptCount val="4"/>
                <c:pt idx="0">
                  <c:v>278.88</c:v>
                </c:pt>
                <c:pt idx="1">
                  <c:v>216.92</c:v>
                </c:pt>
                <c:pt idx="2">
                  <c:v>247.02</c:v>
                </c:pt>
                <c:pt idx="3">
                  <c:v>256.87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1-429B-A79A-74169A31D1E5}"/>
            </c:ext>
          </c:extLst>
        </c:ser>
        <c:ser>
          <c:idx val="0"/>
          <c:order val="1"/>
          <c:tx>
            <c:v>L in L*H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386CB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Medians!#REF!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Medians!#REF!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'Time Parameters'!$P$2:$S$2</c:f>
              <c:strCache>
                <c:ptCount val="4"/>
                <c:pt idx="0">
                  <c:v>ana-0</c:v>
                </c:pt>
                <c:pt idx="1">
                  <c:v>ana-1</c:v>
                </c:pt>
                <c:pt idx="2">
                  <c:v>ana-2</c:v>
                </c:pt>
                <c:pt idx="3">
                  <c:v>ana-3</c:v>
                </c:pt>
              </c:strCache>
            </c:strRef>
          </c:cat>
          <c:val>
            <c:numRef>
              <c:f>'Time Parameters'!$L$6:$O$6</c:f>
              <c:numCache>
                <c:formatCode>0</c:formatCode>
                <c:ptCount val="4"/>
                <c:pt idx="0">
                  <c:v>70.510000000000005</c:v>
                </c:pt>
                <c:pt idx="1">
                  <c:v>69.28</c:v>
                </c:pt>
                <c:pt idx="2">
                  <c:v>68.72</c:v>
                </c:pt>
                <c:pt idx="3">
                  <c:v>81.38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1-429B-A79A-74169A31D1E5}"/>
            </c:ext>
          </c:extLst>
        </c:ser>
        <c:ser>
          <c:idx val="5"/>
          <c:order val="2"/>
          <c:tx>
            <c:v>H in &gt;H*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'Time Parameters'!$P$2:$S$2</c:f>
              <c:strCache>
                <c:ptCount val="4"/>
                <c:pt idx="0">
                  <c:v>ana-0</c:v>
                </c:pt>
                <c:pt idx="1">
                  <c:v>ana-1</c:v>
                </c:pt>
                <c:pt idx="2">
                  <c:v>ana-2</c:v>
                </c:pt>
                <c:pt idx="3">
                  <c:v>ana-3</c:v>
                </c:pt>
              </c:strCache>
            </c:strRef>
          </c:cat>
          <c:val>
            <c:numRef>
              <c:f>'Time Parameters'!$P$5:$S$5</c:f>
              <c:numCache>
                <c:formatCode>0</c:formatCode>
                <c:ptCount val="4"/>
                <c:pt idx="0">
                  <c:v>210.25</c:v>
                </c:pt>
                <c:pt idx="1">
                  <c:v>152.88999999999999</c:v>
                </c:pt>
                <c:pt idx="2">
                  <c:v>149.5</c:v>
                </c:pt>
                <c:pt idx="3">
                  <c:v>151.5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1-429B-A79A-74169A31D1E5}"/>
            </c:ext>
          </c:extLst>
        </c:ser>
        <c:ser>
          <c:idx val="4"/>
          <c:order val="3"/>
          <c:tx>
            <c:v>L in &gt;H*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FF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'Time Parameters'!$P$2:$S$2</c:f>
              <c:strCache>
                <c:ptCount val="4"/>
                <c:pt idx="0">
                  <c:v>ana-0</c:v>
                </c:pt>
                <c:pt idx="1">
                  <c:v>ana-1</c:v>
                </c:pt>
                <c:pt idx="2">
                  <c:v>ana-2</c:v>
                </c:pt>
                <c:pt idx="3">
                  <c:v>ana-3</c:v>
                </c:pt>
              </c:strCache>
            </c:strRef>
          </c:cat>
          <c:val>
            <c:numRef>
              <c:f>'Time Parameters'!$L$5:$O$5</c:f>
              <c:numCache>
                <c:formatCode>0</c:formatCode>
                <c:ptCount val="4"/>
                <c:pt idx="0">
                  <c:v>45.5</c:v>
                </c:pt>
                <c:pt idx="1">
                  <c:v>54.78</c:v>
                </c:pt>
                <c:pt idx="2">
                  <c:v>41.75</c:v>
                </c:pt>
                <c:pt idx="3">
                  <c:v>31.75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1-429B-A79A-74169A31D1E5}"/>
            </c:ext>
          </c:extLst>
        </c:ser>
        <c:ser>
          <c:idx val="1"/>
          <c:order val="4"/>
          <c:tx>
            <c:strRef>
              <c:f>'Time Parameters'!$K$4</c:f>
              <c:strCache>
                <c:ptCount val="1"/>
                <c:pt idx="0">
                  <c:v>H*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DC086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Medians!#REF!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Medians!#REF!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'Time Parameters'!$P$2:$S$2</c:f>
              <c:strCache>
                <c:ptCount val="4"/>
                <c:pt idx="0">
                  <c:v>ana-0</c:v>
                </c:pt>
                <c:pt idx="1">
                  <c:v>ana-1</c:v>
                </c:pt>
                <c:pt idx="2">
                  <c:v>ana-2</c:v>
                </c:pt>
                <c:pt idx="3">
                  <c:v>ana-3</c:v>
                </c:pt>
              </c:strCache>
            </c:strRef>
          </c:cat>
          <c:val>
            <c:numRef>
              <c:f>'Time Parameters'!$P$4:$S$4</c:f>
              <c:numCache>
                <c:formatCode>0</c:formatCode>
                <c:ptCount val="4"/>
                <c:pt idx="1">
                  <c:v>85.73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1-429B-A79A-74169A31D1E5}"/>
            </c:ext>
          </c:extLst>
        </c:ser>
        <c:ser>
          <c:idx val="3"/>
          <c:order val="5"/>
          <c:tx>
            <c:strRef>
              <c:f>'Time Parameters'!$K$3</c:f>
              <c:strCache>
                <c:ptCount val="1"/>
                <c:pt idx="0">
                  <c:v>L*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BEAED4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'Time Parameters'!$P$2:$S$2</c:f>
              <c:strCache>
                <c:ptCount val="4"/>
                <c:pt idx="0">
                  <c:v>ana-0</c:v>
                </c:pt>
                <c:pt idx="1">
                  <c:v>ana-1</c:v>
                </c:pt>
                <c:pt idx="2">
                  <c:v>ana-2</c:v>
                </c:pt>
                <c:pt idx="3">
                  <c:v>ana-3</c:v>
                </c:pt>
              </c:strCache>
            </c:strRef>
          </c:cat>
          <c:val>
            <c:numRef>
              <c:f>'Time Parameters'!$L$3:$O$3</c:f>
              <c:numCache>
                <c:formatCode>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1-429B-A79A-74169A31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from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excursions re anacrusis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Parameters'!$L$2</c:f>
              <c:strCache>
                <c:ptCount val="1"/>
                <c:pt idx="0">
                  <c:v>ana-0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42-45CB-B633-8AD9C9BD300F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E42-45CB-B633-8AD9C9BD30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'F0 Parameters'!$L$38:$L$39</c:f>
              <c:numCache>
                <c:formatCode>0.00</c:formatCode>
                <c:ptCount val="2"/>
                <c:pt idx="0">
                  <c:v>1.78</c:v>
                </c:pt>
                <c:pt idx="1">
                  <c:v>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2-45CB-B633-8AD9C9BD300F}"/>
            </c:ext>
          </c:extLst>
        </c:ser>
        <c:ser>
          <c:idx val="1"/>
          <c:order val="1"/>
          <c:tx>
            <c:strRef>
              <c:f>'Time Parameters'!$M$2</c:f>
              <c:strCache>
                <c:ptCount val="1"/>
                <c:pt idx="0">
                  <c:v>ana-1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E42-45CB-B633-8AD9C9BD300F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E42-45CB-B633-8AD9C9BD30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'F0 Parameters'!$M$38:$M$39</c:f>
              <c:numCache>
                <c:formatCode>0.00</c:formatCode>
                <c:ptCount val="2"/>
                <c:pt idx="0">
                  <c:v>1.36</c:v>
                </c:pt>
                <c:pt idx="1">
                  <c:v>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42-45CB-B633-8AD9C9BD300F}"/>
            </c:ext>
          </c:extLst>
        </c:ser>
        <c:ser>
          <c:idx val="2"/>
          <c:order val="2"/>
          <c:tx>
            <c:strRef>
              <c:f>'Time Parameters'!$N$2</c:f>
              <c:strCache>
                <c:ptCount val="1"/>
                <c:pt idx="0">
                  <c:v>ana-2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E42-45CB-B633-8AD9C9BD300F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E42-45CB-B633-8AD9C9BD30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'F0 Parameters'!$N$38:$N$39</c:f>
              <c:numCache>
                <c:formatCode>0.00</c:formatCode>
                <c:ptCount val="2"/>
                <c:pt idx="0">
                  <c:v>1.91</c:v>
                </c:pt>
                <c:pt idx="1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42-45CB-B633-8AD9C9BD300F}"/>
            </c:ext>
          </c:extLst>
        </c:ser>
        <c:ser>
          <c:idx val="3"/>
          <c:order val="3"/>
          <c:tx>
            <c:strRef>
              <c:f>'Time Parameters'!$O$2</c:f>
              <c:strCache>
                <c:ptCount val="1"/>
                <c:pt idx="0">
                  <c:v>ana-3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E42-45CB-B633-8AD9C9BD300F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E42-45CB-B633-8AD9C9BD30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'F0 Parameters'!$O$38:$O$39</c:f>
              <c:numCache>
                <c:formatCode>0.00</c:formatCode>
                <c:ptCount val="2"/>
                <c:pt idx="0">
                  <c:v>1.9</c:v>
                </c:pt>
                <c:pt idx="1">
                  <c:v>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E42-45CB-B633-8AD9C9BD3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5752399"/>
        <c:axId val="605746575"/>
      </c:barChart>
      <c:catAx>
        <c:axId val="60575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46575"/>
        <c:crosses val="autoZero"/>
        <c:auto val="1"/>
        <c:lblAlgn val="ctr"/>
        <c:lblOffset val="100"/>
        <c:noMultiLvlLbl val="0"/>
      </c:catAx>
      <c:valAx>
        <c:axId val="60574657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solidFill>
                      <a:schemeClr val="tx1"/>
                    </a:solidFill>
                  </a:rPr>
                  <a:t>f0 (per-speaker z-score)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5239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excursions re foot 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Parameters'!$B$37</c:f>
              <c:strCache>
                <c:ptCount val="1"/>
                <c:pt idx="0">
                  <c:v>1-syl</c:v>
                </c:pt>
              </c:strCache>
            </c:strRef>
          </c:tx>
          <c:spPr>
            <a:solidFill>
              <a:srgbClr val="386CB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08E-477E-8AD1-1A975874EF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'F0 Parameters'!$B$38:$B$39</c:f>
              <c:numCache>
                <c:formatCode>0.00</c:formatCode>
                <c:ptCount val="2"/>
                <c:pt idx="0">
                  <c:v>1.21</c:v>
                </c:pt>
                <c:pt idx="1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08E-477E-8AD1-1A975874EFCE}"/>
            </c:ext>
          </c:extLst>
        </c:ser>
        <c:ser>
          <c:idx val="1"/>
          <c:order val="1"/>
          <c:tx>
            <c:strRef>
              <c:f>'Time Parameters'!$C$37</c:f>
              <c:strCache>
                <c:ptCount val="1"/>
                <c:pt idx="0">
                  <c:v>2-syl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08E-477E-8AD1-1A975874EFCE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08E-477E-8AD1-1A975874EF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'F0 Parameters'!$C$38:$C$39</c:f>
              <c:numCache>
                <c:formatCode>0.00</c:formatCode>
                <c:ptCount val="2"/>
                <c:pt idx="0">
                  <c:v>1.39</c:v>
                </c:pt>
                <c:pt idx="1">
                  <c:v>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08E-477E-8AD1-1A975874EFCE}"/>
            </c:ext>
          </c:extLst>
        </c:ser>
        <c:ser>
          <c:idx val="2"/>
          <c:order val="2"/>
          <c:tx>
            <c:strRef>
              <c:f>'Time Parameters'!$D$37</c:f>
              <c:strCache>
                <c:ptCount val="1"/>
                <c:pt idx="0">
                  <c:v>3-syl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08E-477E-8AD1-1A975874EFCE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08E-477E-8AD1-1A975874EF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'F0 Parameters'!$D$38:$D$39</c:f>
              <c:numCache>
                <c:formatCode>0.00</c:formatCode>
                <c:ptCount val="2"/>
                <c:pt idx="0">
                  <c:v>1.88</c:v>
                </c:pt>
                <c:pt idx="1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08E-477E-8AD1-1A975874EFCE}"/>
            </c:ext>
          </c:extLst>
        </c:ser>
        <c:ser>
          <c:idx val="3"/>
          <c:order val="3"/>
          <c:tx>
            <c:strRef>
              <c:f>'Time Parameters'!$AA$2</c:f>
              <c:strCache>
                <c:ptCount val="1"/>
                <c:pt idx="0">
                  <c:v>4-syl / ana-0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08E-477E-8AD1-1A975874EFCE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08E-477E-8AD1-1A975874EF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'F0 Parameters'!$E$38:$E$39</c:f>
              <c:numCache>
                <c:formatCode>0.00</c:formatCode>
                <c:ptCount val="2"/>
                <c:pt idx="0">
                  <c:v>1.78</c:v>
                </c:pt>
                <c:pt idx="1">
                  <c:v>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08E-477E-8AD1-1A975874EFCE}"/>
            </c:ext>
          </c:extLst>
        </c:ser>
        <c:ser>
          <c:idx val="5"/>
          <c:order val="5"/>
          <c:tx>
            <c:strRef>
              <c:f>'Time Parameters'!$M$2</c:f>
              <c:strCache>
                <c:ptCount val="1"/>
                <c:pt idx="0">
                  <c:v>ana-1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08E-477E-8AD1-1A975874EFCE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508E-477E-8AD1-1A975874EFCE}"/>
              </c:ext>
            </c:extLst>
          </c:dPt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'F0 Parameters'!$M$38:$M$39</c:f>
              <c:numCache>
                <c:formatCode>0.00</c:formatCode>
                <c:ptCount val="2"/>
                <c:pt idx="0">
                  <c:v>1.36</c:v>
                </c:pt>
                <c:pt idx="1">
                  <c:v>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08E-477E-8AD1-1A975874EFCE}"/>
            </c:ext>
          </c:extLst>
        </c:ser>
        <c:ser>
          <c:idx val="6"/>
          <c:order val="6"/>
          <c:tx>
            <c:strRef>
              <c:f>'Time Parameters'!$N$2</c:f>
              <c:strCache>
                <c:ptCount val="1"/>
                <c:pt idx="0">
                  <c:v>ana-2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508E-477E-8AD1-1A975874EFCE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08E-477E-8AD1-1A975874EFCE}"/>
              </c:ext>
            </c:extLst>
          </c:dPt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'F0 Parameters'!$N$38:$N$39</c:f>
              <c:numCache>
                <c:formatCode>0.00</c:formatCode>
                <c:ptCount val="2"/>
                <c:pt idx="0">
                  <c:v>1.91</c:v>
                </c:pt>
                <c:pt idx="1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08E-477E-8AD1-1A975874EFCE}"/>
            </c:ext>
          </c:extLst>
        </c:ser>
        <c:ser>
          <c:idx val="7"/>
          <c:order val="7"/>
          <c:tx>
            <c:strRef>
              <c:f>'Time Parameters'!$O$2</c:f>
              <c:strCache>
                <c:ptCount val="1"/>
                <c:pt idx="0">
                  <c:v>ana-3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08E-477E-8AD1-1A975874EFCE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508E-477E-8AD1-1A975874EFCE}"/>
              </c:ext>
            </c:extLst>
          </c:dPt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'F0 Parameters'!$O$38:$O$39</c:f>
              <c:numCache>
                <c:formatCode>0.00</c:formatCode>
                <c:ptCount val="2"/>
                <c:pt idx="0">
                  <c:v>1.9</c:v>
                </c:pt>
                <c:pt idx="1">
                  <c:v>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08E-477E-8AD1-1A975874E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5752399"/>
        <c:axId val="605746575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'Time Parameters'!$L$2</c15:sqref>
                        </c15:formulaRef>
                      </c:ext>
                    </c:extLst>
                    <c:strCache>
                      <c:ptCount val="1"/>
                      <c:pt idx="0">
                        <c:v>ana-0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FFFF99"/>
                    </a:solidFill>
                    <a:ln>
                      <a:solidFill>
                        <a:schemeClr val="tx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508E-477E-8AD1-1A975874EFCE}"/>
                    </c:ext>
                  </c:extLst>
                </c:dPt>
                <c:dPt>
                  <c:idx val="1"/>
                  <c:invertIfNegative val="0"/>
                  <c:bubble3D val="0"/>
                  <c:spPr>
                    <a:solidFill>
                      <a:srgbClr val="386CB0"/>
                    </a:solidFill>
                    <a:ln>
                      <a:solidFill>
                        <a:schemeClr val="tx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508E-477E-8AD1-1A975874EFCE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'Time Parameters'!$A$38:$A$39</c15:sqref>
                        </c15:formulaRef>
                      </c:ext>
                    </c:extLst>
                    <c:strCache>
                      <c:ptCount val="2"/>
                      <c:pt idx="0">
                        <c:v>&gt;H*</c:v>
                      </c:pt>
                      <c:pt idx="1">
                        <c:v>L*H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'F0 Parameters'!$L$38:$L$39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1.78</c:v>
                      </c:pt>
                      <c:pt idx="1">
                        <c:v>4.07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B-508E-477E-8AD1-1A975874EFCE}"/>
                  </c:ext>
                </c:extLst>
              </c15:ser>
            </c15:filteredBarSeries>
          </c:ext>
        </c:extLst>
      </c:barChart>
      <c:catAx>
        <c:axId val="60575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46575"/>
        <c:crosses val="autoZero"/>
        <c:auto val="1"/>
        <c:lblAlgn val="ctr"/>
        <c:lblOffset val="100"/>
        <c:noMultiLvlLbl val="0"/>
      </c:catAx>
      <c:valAx>
        <c:axId val="60574657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i="1">
                    <a:solidFill>
                      <a:schemeClr val="tx1"/>
                    </a:solidFill>
                  </a:rPr>
                  <a:t>f</a:t>
                </a:r>
                <a:r>
                  <a:rPr lang="en-US" sz="1100">
                    <a:solidFill>
                      <a:schemeClr val="tx1"/>
                    </a:solidFill>
                  </a:rPr>
                  <a:t>0 (per-speaker z-score)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5239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slope re foot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Parameters'!$B$37</c:f>
              <c:strCache>
                <c:ptCount val="1"/>
                <c:pt idx="0">
                  <c:v>1-syl</c:v>
                </c:pt>
              </c:strCache>
            </c:strRef>
          </c:tx>
          <c:spPr>
            <a:solidFill>
              <a:srgbClr val="386CB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55-4178-A575-54FB4D0846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'Composite Parameters'!$B$63:$B$64</c:f>
              <c:numCache>
                <c:formatCode>0.00</c:formatCode>
                <c:ptCount val="2"/>
                <c:pt idx="0">
                  <c:v>16.97</c:v>
                </c:pt>
                <c:pt idx="1">
                  <c:v>20.86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5-4178-A575-54FB4D08466B}"/>
            </c:ext>
          </c:extLst>
        </c:ser>
        <c:ser>
          <c:idx val="1"/>
          <c:order val="1"/>
          <c:tx>
            <c:strRef>
              <c:f>'Time Parameters'!$C$37</c:f>
              <c:strCache>
                <c:ptCount val="1"/>
                <c:pt idx="0">
                  <c:v>2-syl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B55-4178-A575-54FB4D08466B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B55-4178-A575-54FB4D0846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'Composite Parameters'!$C$63:$C$64</c:f>
              <c:numCache>
                <c:formatCode>0.00</c:formatCode>
                <c:ptCount val="2"/>
                <c:pt idx="0">
                  <c:v>16.739999999999998</c:v>
                </c:pt>
                <c:pt idx="1">
                  <c:v>18.809999999999999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55-4178-A575-54FB4D08466B}"/>
            </c:ext>
          </c:extLst>
        </c:ser>
        <c:ser>
          <c:idx val="2"/>
          <c:order val="2"/>
          <c:tx>
            <c:strRef>
              <c:f>'Time Parameters'!$D$37</c:f>
              <c:strCache>
                <c:ptCount val="1"/>
                <c:pt idx="0">
                  <c:v>3-syl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55-4178-A575-54FB4D08466B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55-4178-A575-54FB4D0846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'Composite Parameters'!$D$63:$D$64</c:f>
              <c:numCache>
                <c:formatCode>0.00</c:formatCode>
                <c:ptCount val="2"/>
                <c:pt idx="0">
                  <c:v>15.41</c:v>
                </c:pt>
                <c:pt idx="1">
                  <c:v>18.86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55-4178-A575-54FB4D08466B}"/>
            </c:ext>
          </c:extLst>
        </c:ser>
        <c:ser>
          <c:idx val="3"/>
          <c:order val="3"/>
          <c:tx>
            <c:strRef>
              <c:f>'Time Parameters'!$E$37</c:f>
              <c:strCache>
                <c:ptCount val="1"/>
                <c:pt idx="0">
                  <c:v>4-syl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B55-4178-A575-54FB4D08466B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B55-4178-A575-54FB4D0846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'Composite Parameters'!$E$63:$E$64</c:f>
              <c:numCache>
                <c:formatCode>0.00</c:formatCode>
                <c:ptCount val="2"/>
                <c:pt idx="0">
                  <c:v>16.18</c:v>
                </c:pt>
                <c:pt idx="1">
                  <c:v>22.77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B55-4178-A575-54FB4D08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5752399"/>
        <c:axId val="605746575"/>
      </c:barChart>
      <c:catAx>
        <c:axId val="60575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46575"/>
        <c:crosses val="autoZero"/>
        <c:auto val="1"/>
        <c:lblAlgn val="ctr"/>
        <c:lblOffset val="100"/>
        <c:noMultiLvlLbl val="0"/>
      </c:catAx>
      <c:valAx>
        <c:axId val="605746575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100" b="0" i="0" baseline="0">
                    <a:effectLst/>
                  </a:rPr>
                  <a:t>mean slope (ST/sec)</a:t>
                </a:r>
                <a:endParaRPr lang="en-IE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5239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slopes re anacrusis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Parameters'!$L$2</c:f>
              <c:strCache>
                <c:ptCount val="1"/>
                <c:pt idx="0">
                  <c:v>ana-0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C5-40C6-8193-6337E2EEDC40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C5-40C6-8193-6337E2EEDC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'Composite Parameters'!$L$63:$L$64</c:f>
              <c:numCache>
                <c:formatCode>0.00</c:formatCode>
                <c:ptCount val="2"/>
                <c:pt idx="0">
                  <c:v>16.18</c:v>
                </c:pt>
                <c:pt idx="1">
                  <c:v>22.77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C5-40C6-8193-6337E2EEDC40}"/>
            </c:ext>
          </c:extLst>
        </c:ser>
        <c:ser>
          <c:idx val="1"/>
          <c:order val="1"/>
          <c:tx>
            <c:strRef>
              <c:f>'Time Parameters'!$M$2</c:f>
              <c:strCache>
                <c:ptCount val="1"/>
                <c:pt idx="0">
                  <c:v>ana-1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CC5-40C6-8193-6337E2EEDC40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CC5-40C6-8193-6337E2EEDC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'Composite Parameters'!$M$63:$M$64</c:f>
              <c:numCache>
                <c:formatCode>0.00</c:formatCode>
                <c:ptCount val="2"/>
                <c:pt idx="0">
                  <c:v>14.58</c:v>
                </c:pt>
                <c:pt idx="1">
                  <c:v>24.61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C5-40C6-8193-6337E2EEDC40}"/>
            </c:ext>
          </c:extLst>
        </c:ser>
        <c:ser>
          <c:idx val="2"/>
          <c:order val="2"/>
          <c:tx>
            <c:strRef>
              <c:f>'Time Parameters'!$N$2</c:f>
              <c:strCache>
                <c:ptCount val="1"/>
                <c:pt idx="0">
                  <c:v>ana-2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C5-40C6-8193-6337E2EEDC40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CC5-40C6-8193-6337E2EEDC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'Composite Parameters'!$N$63:$N$64</c:f>
              <c:numCache>
                <c:formatCode>0.00</c:formatCode>
                <c:ptCount val="2"/>
                <c:pt idx="0">
                  <c:v>19.399999999999999</c:v>
                </c:pt>
                <c:pt idx="1">
                  <c:v>27.44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CC5-40C6-8193-6337E2EEDC40}"/>
            </c:ext>
          </c:extLst>
        </c:ser>
        <c:ser>
          <c:idx val="3"/>
          <c:order val="3"/>
          <c:tx>
            <c:strRef>
              <c:f>'Time Parameters'!$O$2</c:f>
              <c:strCache>
                <c:ptCount val="1"/>
                <c:pt idx="0">
                  <c:v>ana-3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CC5-40C6-8193-6337E2EEDC40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CC5-40C6-8193-6337E2EEDC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'Composite Parameters'!$O$63:$O$64</c:f>
              <c:numCache>
                <c:formatCode>0.00</c:formatCode>
                <c:ptCount val="2"/>
                <c:pt idx="0">
                  <c:v>18.48</c:v>
                </c:pt>
                <c:pt idx="1">
                  <c:v>26.55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CC5-40C6-8193-6337E2EED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5752399"/>
        <c:axId val="605746575"/>
      </c:barChart>
      <c:catAx>
        <c:axId val="60575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46575"/>
        <c:crosses val="autoZero"/>
        <c:auto val="1"/>
        <c:lblAlgn val="ctr"/>
        <c:lblOffset val="100"/>
        <c:noMultiLvlLbl val="0"/>
      </c:catAx>
      <c:valAx>
        <c:axId val="605746575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mean</a:t>
                </a:r>
                <a:r>
                  <a:rPr lang="en-IE" baseline="0"/>
                  <a:t> slope (ST/sec)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5239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E"/>
              <a:t>ANACRUSIS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'Composite Parameters'!$O$17</c:f>
              <c:strCache>
                <c:ptCount val="1"/>
                <c:pt idx="0">
                  <c:v>&gt;H*, ana-0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squar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'Composite Parameters'!$P$18:$P$19</c:f>
              <c:numCache>
                <c:formatCode>0</c:formatCode>
                <c:ptCount val="2"/>
                <c:pt idx="0">
                  <c:v>45.5</c:v>
                </c:pt>
                <c:pt idx="1">
                  <c:v>210.25</c:v>
                </c:pt>
              </c:numCache>
            </c:numRef>
          </c:xVal>
          <c:yVal>
            <c:numRef>
              <c:f>'Composite Parameters'!$Q$18:$Q$19</c:f>
              <c:numCache>
                <c:formatCode>0.00</c:formatCode>
                <c:ptCount val="2"/>
                <c:pt idx="0">
                  <c:v>0.77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F-4615-B20E-F27FCC73F441}"/>
            </c:ext>
          </c:extLst>
        </c:ser>
        <c:ser>
          <c:idx val="5"/>
          <c:order val="1"/>
          <c:tx>
            <c:strRef>
              <c:f>'Composite Parameters'!$O$21</c:f>
              <c:strCache>
                <c:ptCount val="1"/>
                <c:pt idx="0">
                  <c:v>&gt;H*, ana-1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square"/>
            <c:size val="10"/>
            <c:spPr>
              <a:solidFill>
                <a:schemeClr val="bg2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'Composite Parameters'!$P$22:$P$23</c:f>
              <c:numCache>
                <c:formatCode>0</c:formatCode>
                <c:ptCount val="2"/>
                <c:pt idx="0">
                  <c:v>54.78</c:v>
                </c:pt>
                <c:pt idx="1">
                  <c:v>152.88999999999999</c:v>
                </c:pt>
              </c:numCache>
            </c:numRef>
          </c:xVal>
          <c:yVal>
            <c:numRef>
              <c:f>'Composite Parameters'!$Q$22:$Q$23</c:f>
              <c:numCache>
                <c:formatCode>0.00</c:formatCode>
                <c:ptCount val="2"/>
                <c:pt idx="0">
                  <c:v>0.69</c:v>
                </c:pt>
                <c:pt idx="1">
                  <c:v>1.23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F-4615-B20E-F27FCC73F441}"/>
            </c:ext>
          </c:extLst>
        </c:ser>
        <c:ser>
          <c:idx val="6"/>
          <c:order val="2"/>
          <c:tx>
            <c:strRef>
              <c:f>'Composite Parameters'!$O$25</c:f>
              <c:strCache>
                <c:ptCount val="1"/>
                <c:pt idx="0">
                  <c:v>&gt;H*, ana-2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triang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'Composite Parameters'!$P$26:$P$27</c:f>
              <c:numCache>
                <c:formatCode>0</c:formatCode>
                <c:ptCount val="2"/>
                <c:pt idx="0">
                  <c:v>41.75</c:v>
                </c:pt>
                <c:pt idx="1">
                  <c:v>149.5</c:v>
                </c:pt>
              </c:numCache>
            </c:numRef>
          </c:xVal>
          <c:yVal>
            <c:numRef>
              <c:f>'Composite Parameters'!$Q$26:$Q$27</c:f>
              <c:numCache>
                <c:formatCode>0.00</c:formatCode>
                <c:ptCount val="2"/>
                <c:pt idx="0">
                  <c:v>0.37</c:v>
                </c:pt>
                <c:pt idx="1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4F-4615-B20E-F27FCC73F441}"/>
            </c:ext>
          </c:extLst>
        </c:ser>
        <c:ser>
          <c:idx val="7"/>
          <c:order val="3"/>
          <c:tx>
            <c:strRef>
              <c:f>'Composite Parameters'!$O$29</c:f>
              <c:strCache>
                <c:ptCount val="1"/>
                <c:pt idx="0">
                  <c:v>&gt;H*, ana-3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triangle"/>
            <c:size val="10"/>
            <c:spPr>
              <a:solidFill>
                <a:schemeClr val="bg2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'Composite Parameters'!$P$30:$P$31</c:f>
              <c:numCache>
                <c:formatCode>0</c:formatCode>
                <c:ptCount val="2"/>
                <c:pt idx="0">
                  <c:v>31.75</c:v>
                </c:pt>
                <c:pt idx="1">
                  <c:v>151.5</c:v>
                </c:pt>
              </c:numCache>
            </c:numRef>
          </c:xVal>
          <c:yVal>
            <c:numRef>
              <c:f>'Composite Parameters'!$Q$30:$Q$31</c:f>
              <c:numCache>
                <c:formatCode>0.00</c:formatCode>
                <c:ptCount val="2"/>
                <c:pt idx="0">
                  <c:v>-0.25</c:v>
                </c:pt>
                <c:pt idx="1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4F-4615-B20E-F27FCC73F441}"/>
            </c:ext>
          </c:extLst>
        </c:ser>
        <c:ser>
          <c:idx val="1"/>
          <c:order val="4"/>
          <c:tx>
            <c:strRef>
              <c:f>'Composite Parameters'!$K$17</c:f>
              <c:strCache>
                <c:ptCount val="1"/>
                <c:pt idx="0">
                  <c:v>L*H, ana-0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squar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'Composite Parameters'!$L$18:$L$19</c:f>
              <c:numCache>
                <c:formatCode>0</c:formatCode>
                <c:ptCount val="2"/>
                <c:pt idx="0">
                  <c:v>70.510000000000005</c:v>
                </c:pt>
                <c:pt idx="1">
                  <c:v>278.88</c:v>
                </c:pt>
              </c:numCache>
            </c:numRef>
          </c:xVal>
          <c:yVal>
            <c:numRef>
              <c:f>'Composite Parameters'!$M$18:$M$19</c:f>
              <c:numCache>
                <c:formatCode>0.00</c:formatCode>
                <c:ptCount val="2"/>
                <c:pt idx="0">
                  <c:v>-0.28000000000000003</c:v>
                </c:pt>
                <c:pt idx="1">
                  <c:v>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4F-4615-B20E-F27FCC73F441}"/>
            </c:ext>
          </c:extLst>
        </c:ser>
        <c:ser>
          <c:idx val="2"/>
          <c:order val="5"/>
          <c:tx>
            <c:strRef>
              <c:f>'Composite Parameters'!$K$21</c:f>
              <c:strCache>
                <c:ptCount val="1"/>
                <c:pt idx="0">
                  <c:v>L*H, ana-1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square"/>
            <c:size val="10"/>
            <c:spPr>
              <a:solidFill>
                <a:schemeClr val="bg2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'Composite Parameters'!$L$22:$L$23</c:f>
              <c:numCache>
                <c:formatCode>0</c:formatCode>
                <c:ptCount val="2"/>
                <c:pt idx="0">
                  <c:v>69.28</c:v>
                </c:pt>
                <c:pt idx="1">
                  <c:v>216.92</c:v>
                </c:pt>
              </c:numCache>
            </c:numRef>
          </c:xVal>
          <c:yVal>
            <c:numRef>
              <c:f>'Composite Parameters'!$M$22:$M$23</c:f>
              <c:numCache>
                <c:formatCode>0.00</c:formatCode>
                <c:ptCount val="2"/>
                <c:pt idx="0">
                  <c:v>-0.11</c:v>
                </c:pt>
                <c:pt idx="1">
                  <c:v>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4F-4615-B20E-F27FCC73F441}"/>
            </c:ext>
          </c:extLst>
        </c:ser>
        <c:ser>
          <c:idx val="3"/>
          <c:order val="6"/>
          <c:tx>
            <c:strRef>
              <c:f>'Composite Parameters'!$K$25</c:f>
              <c:strCache>
                <c:ptCount val="1"/>
                <c:pt idx="0">
                  <c:v>L*H, ana-2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1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'Composite Parameters'!$L$26:$L$27</c:f>
              <c:numCache>
                <c:formatCode>0</c:formatCode>
                <c:ptCount val="2"/>
                <c:pt idx="0">
                  <c:v>68.72</c:v>
                </c:pt>
                <c:pt idx="1">
                  <c:v>247.02</c:v>
                </c:pt>
              </c:numCache>
            </c:numRef>
          </c:xVal>
          <c:yVal>
            <c:numRef>
              <c:f>'Composite Parameters'!$M$26:$M$27</c:f>
              <c:numCache>
                <c:formatCode>0.00</c:formatCode>
                <c:ptCount val="2"/>
                <c:pt idx="0">
                  <c:v>-0.59</c:v>
                </c:pt>
                <c:pt idx="1">
                  <c:v>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4F-4615-B20E-F27FCC73F441}"/>
            </c:ext>
          </c:extLst>
        </c:ser>
        <c:ser>
          <c:idx val="0"/>
          <c:order val="7"/>
          <c:tx>
            <c:strRef>
              <c:f>'Composite Parameters'!$K$29</c:f>
              <c:strCache>
                <c:ptCount val="1"/>
                <c:pt idx="0">
                  <c:v>L*H, ana-3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10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'Composite Parameters'!$L$30:$L$31</c:f>
              <c:numCache>
                <c:formatCode>0</c:formatCode>
                <c:ptCount val="2"/>
                <c:pt idx="0">
                  <c:v>81.38</c:v>
                </c:pt>
                <c:pt idx="1">
                  <c:v>256.87</c:v>
                </c:pt>
              </c:numCache>
            </c:numRef>
          </c:xVal>
          <c:yVal>
            <c:numRef>
              <c:f>'Composite Parameters'!$M$30:$M$31</c:f>
              <c:numCache>
                <c:formatCode>0.00</c:formatCode>
                <c:ptCount val="2"/>
                <c:pt idx="0">
                  <c:v>-0.6</c:v>
                </c:pt>
                <c:pt idx="1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4F-4615-B20E-F27FCC73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28320"/>
        <c:axId val="1394824160"/>
      </c:scatterChart>
      <c:valAx>
        <c:axId val="13948283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94824160"/>
        <c:crosses val="max"/>
        <c:crossBetween val="midCat"/>
      </c:valAx>
      <c:valAx>
        <c:axId val="13948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94828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612642156718423"/>
          <c:y val="0.60173809523809518"/>
          <c:w val="0.21826367471374383"/>
          <c:h val="0.3889761904761904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E"/>
              <a:t>FOOT</a:t>
            </a:r>
          </a:p>
        </c:rich>
      </c:tx>
      <c:layout>
        <c:manualLayout>
          <c:xMode val="edge"/>
          <c:yMode val="edge"/>
          <c:x val="0.41469783837645396"/>
          <c:y val="1.00793650793650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'Composite Parameters'!$E$17</c:f>
              <c:strCache>
                <c:ptCount val="1"/>
                <c:pt idx="0">
                  <c:v>&gt;H*, 1-syl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squar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'Composite Parameters'!$F$18:$F$19</c:f>
              <c:numCache>
                <c:formatCode>0</c:formatCode>
                <c:ptCount val="2"/>
                <c:pt idx="0">
                  <c:v>79.5</c:v>
                </c:pt>
                <c:pt idx="1">
                  <c:v>162</c:v>
                </c:pt>
              </c:numCache>
            </c:numRef>
          </c:xVal>
          <c:yVal>
            <c:numRef>
              <c:f>'Composite Parameters'!$G$18:$G$19</c:f>
              <c:numCache>
                <c:formatCode>0.00</c:formatCode>
                <c:ptCount val="2"/>
                <c:pt idx="0">
                  <c:v>0.01</c:v>
                </c:pt>
                <c:pt idx="1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2-486E-A6D0-0BDC78879872}"/>
            </c:ext>
          </c:extLst>
        </c:ser>
        <c:ser>
          <c:idx val="5"/>
          <c:order val="1"/>
          <c:tx>
            <c:strRef>
              <c:f>'Composite Parameters'!$E$21</c:f>
              <c:strCache>
                <c:ptCount val="1"/>
                <c:pt idx="0">
                  <c:v>&gt;H*, 2-syl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10"/>
            <c:spPr>
              <a:solidFill>
                <a:schemeClr val="bg2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'Composite Parameters'!$F$22:$F$23</c:f>
              <c:numCache>
                <c:formatCode>0</c:formatCode>
                <c:ptCount val="2"/>
                <c:pt idx="0">
                  <c:v>76.33</c:v>
                </c:pt>
                <c:pt idx="1">
                  <c:v>196.67</c:v>
                </c:pt>
              </c:numCache>
            </c:numRef>
          </c:xVal>
          <c:yVal>
            <c:numRef>
              <c:f>'Composite Parameters'!$G$22:$G$23</c:f>
              <c:numCache>
                <c:formatCode>0.00</c:formatCode>
                <c:ptCount val="2"/>
                <c:pt idx="0">
                  <c:v>0.65</c:v>
                </c:pt>
                <c:pt idx="1">
                  <c:v>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A2-486E-A6D0-0BDC78879872}"/>
            </c:ext>
          </c:extLst>
        </c:ser>
        <c:ser>
          <c:idx val="6"/>
          <c:order val="2"/>
          <c:tx>
            <c:strRef>
              <c:f>'Composite Parameters'!$E$25</c:f>
              <c:strCache>
                <c:ptCount val="1"/>
                <c:pt idx="0">
                  <c:v>&gt;H*, 3-syl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'Composite Parameters'!$F$26:$F$27</c:f>
              <c:numCache>
                <c:formatCode>0</c:formatCode>
                <c:ptCount val="2"/>
                <c:pt idx="0">
                  <c:v>37</c:v>
                </c:pt>
                <c:pt idx="1">
                  <c:v>187.2</c:v>
                </c:pt>
              </c:numCache>
            </c:numRef>
          </c:xVal>
          <c:yVal>
            <c:numRef>
              <c:f>'Composite Parameters'!$G$26:$G$27</c:f>
              <c:numCache>
                <c:formatCode>0.00</c:formatCode>
                <c:ptCount val="2"/>
                <c:pt idx="0">
                  <c:v>0.8</c:v>
                </c:pt>
                <c:pt idx="1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A2-486E-A6D0-0BDC78879872}"/>
            </c:ext>
          </c:extLst>
        </c:ser>
        <c:ser>
          <c:idx val="7"/>
          <c:order val="3"/>
          <c:tx>
            <c:strRef>
              <c:f>'Composite Parameters'!$E$29</c:f>
              <c:strCache>
                <c:ptCount val="1"/>
                <c:pt idx="0">
                  <c:v>&gt;H*, 4-syl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bg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'Composite Parameters'!$F$30:$F$31</c:f>
              <c:numCache>
                <c:formatCode>0</c:formatCode>
                <c:ptCount val="2"/>
                <c:pt idx="0">
                  <c:v>45.5</c:v>
                </c:pt>
                <c:pt idx="1">
                  <c:v>210.25</c:v>
                </c:pt>
              </c:numCache>
            </c:numRef>
          </c:xVal>
          <c:yVal>
            <c:numRef>
              <c:f>'Composite Parameters'!$G$30:$G$31</c:f>
              <c:numCache>
                <c:formatCode>0.00</c:formatCode>
                <c:ptCount val="2"/>
                <c:pt idx="0">
                  <c:v>0.77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A2-486E-A6D0-0BDC78879872}"/>
            </c:ext>
          </c:extLst>
        </c:ser>
        <c:ser>
          <c:idx val="1"/>
          <c:order val="4"/>
          <c:tx>
            <c:strRef>
              <c:f>'Composite Parameters'!$A$17</c:f>
              <c:strCache>
                <c:ptCount val="1"/>
                <c:pt idx="0">
                  <c:v>L*H, 1-syl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squar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'Composite Parameters'!$B$18:$B$19</c:f>
              <c:numCache>
                <c:formatCode>0</c:formatCode>
                <c:ptCount val="2"/>
                <c:pt idx="0">
                  <c:v>84.74</c:v>
                </c:pt>
                <c:pt idx="1">
                  <c:v>203.62</c:v>
                </c:pt>
              </c:numCache>
            </c:numRef>
          </c:xVal>
          <c:yVal>
            <c:numRef>
              <c:f>'Composite Parameters'!$C$18:$C$19</c:f>
              <c:numCache>
                <c:formatCode>0.00</c:formatCode>
                <c:ptCount val="2"/>
                <c:pt idx="0">
                  <c:v>-0.11</c:v>
                </c:pt>
                <c:pt idx="1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A2-486E-A6D0-0BDC78879872}"/>
            </c:ext>
          </c:extLst>
        </c:ser>
        <c:ser>
          <c:idx val="2"/>
          <c:order val="5"/>
          <c:tx>
            <c:strRef>
              <c:f>'Composite Parameters'!$A$21</c:f>
              <c:strCache>
                <c:ptCount val="1"/>
                <c:pt idx="0">
                  <c:v>L*H, 2-syl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square"/>
            <c:size val="10"/>
            <c:spPr>
              <a:solidFill>
                <a:schemeClr val="bg2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'Composite Parameters'!$B$22:$B$23</c:f>
              <c:numCache>
                <c:formatCode>0</c:formatCode>
                <c:ptCount val="2"/>
                <c:pt idx="0">
                  <c:v>93.41</c:v>
                </c:pt>
                <c:pt idx="1">
                  <c:v>268.35000000000002</c:v>
                </c:pt>
              </c:numCache>
            </c:numRef>
          </c:xVal>
          <c:yVal>
            <c:numRef>
              <c:f>'Composite Parameters'!$C$22:$C$23</c:f>
              <c:numCache>
                <c:formatCode>0.00</c:formatCode>
                <c:ptCount val="2"/>
                <c:pt idx="0">
                  <c:v>-0.43</c:v>
                </c:pt>
                <c:pt idx="1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A2-486E-A6D0-0BDC78879872}"/>
            </c:ext>
          </c:extLst>
        </c:ser>
        <c:ser>
          <c:idx val="3"/>
          <c:order val="6"/>
          <c:tx>
            <c:strRef>
              <c:f>'Composite Parameters'!$A$25</c:f>
              <c:strCache>
                <c:ptCount val="1"/>
                <c:pt idx="0">
                  <c:v>L*H, 3-syl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1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'Composite Parameters'!$B$26:$B$27</c:f>
              <c:numCache>
                <c:formatCode>0</c:formatCode>
                <c:ptCount val="2"/>
                <c:pt idx="0">
                  <c:v>85.32</c:v>
                </c:pt>
                <c:pt idx="1">
                  <c:v>281.08</c:v>
                </c:pt>
              </c:numCache>
            </c:numRef>
          </c:xVal>
          <c:yVal>
            <c:numRef>
              <c:f>'Composite Parameters'!$C$26:$C$27</c:f>
              <c:numCache>
                <c:formatCode>0.00</c:formatCode>
                <c:ptCount val="2"/>
                <c:pt idx="0">
                  <c:v>-0.33</c:v>
                </c:pt>
                <c:pt idx="1">
                  <c:v>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A2-486E-A6D0-0BDC78879872}"/>
            </c:ext>
          </c:extLst>
        </c:ser>
        <c:ser>
          <c:idx val="0"/>
          <c:order val="7"/>
          <c:tx>
            <c:strRef>
              <c:f>'Composite Parameters'!$A$29</c:f>
              <c:strCache>
                <c:ptCount val="1"/>
                <c:pt idx="0">
                  <c:v>L*H, 4-syl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10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'Composite Parameters'!$B$30:$B$31</c:f>
              <c:numCache>
                <c:formatCode>0</c:formatCode>
                <c:ptCount val="2"/>
                <c:pt idx="0">
                  <c:v>70.510000000000005</c:v>
                </c:pt>
                <c:pt idx="1">
                  <c:v>278.88</c:v>
                </c:pt>
              </c:numCache>
            </c:numRef>
          </c:xVal>
          <c:yVal>
            <c:numRef>
              <c:f>'Composite Parameters'!$C$30:$C$31</c:f>
              <c:numCache>
                <c:formatCode>0.00</c:formatCode>
                <c:ptCount val="2"/>
                <c:pt idx="0">
                  <c:v>-0.28000000000000003</c:v>
                </c:pt>
                <c:pt idx="1">
                  <c:v>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A2-486E-A6D0-0BDC78879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28320"/>
        <c:axId val="1394824160"/>
      </c:scatterChart>
      <c:valAx>
        <c:axId val="13948283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94824160"/>
        <c:crosses val="max"/>
        <c:crossBetween val="midCat"/>
      </c:valAx>
      <c:valAx>
        <c:axId val="13948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94828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025716996921011"/>
          <c:y val="0.59165873015873016"/>
          <c:w val="0.20669070336366946"/>
          <c:h val="0.38897619047619042"/>
        </c:manualLayout>
      </c:layout>
      <c:overlay val="1"/>
      <c:spPr>
        <a:solidFill>
          <a:srgbClr val="FFFFFF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slopes re foot</a:t>
            </a:r>
            <a:r>
              <a:rPr lang="en-US" baseline="0"/>
              <a:t> size and </a:t>
            </a:r>
            <a:r>
              <a:rPr lang="en-US"/>
              <a:t>anacrusis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'Time Parameters'!$B$37</c:f>
              <c:strCache>
                <c:ptCount val="1"/>
                <c:pt idx="0">
                  <c:v>1-syl</c:v>
                </c:pt>
              </c:strCache>
            </c:strRef>
          </c:tx>
          <c:spPr>
            <a:solidFill>
              <a:srgbClr val="386CB0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AD1F-4419-93AF-EC3CCF1F0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'Composite Parameters'!$B$63:$B$64</c:f>
              <c:numCache>
                <c:formatCode>0.00</c:formatCode>
                <c:ptCount val="2"/>
                <c:pt idx="0">
                  <c:v>16.97</c:v>
                </c:pt>
                <c:pt idx="1">
                  <c:v>20.86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D1F-4419-93AF-EC3CCF1F0D12}"/>
            </c:ext>
          </c:extLst>
        </c:ser>
        <c:ser>
          <c:idx val="5"/>
          <c:order val="1"/>
          <c:tx>
            <c:strRef>
              <c:f>'Time Parameters'!$C$37</c:f>
              <c:strCache>
                <c:ptCount val="1"/>
                <c:pt idx="0">
                  <c:v>2-syl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AD1F-4419-93AF-EC3CCF1F0D12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D1F-4419-93AF-EC3CCF1F0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'Composite Parameters'!$C$63:$C$64</c:f>
              <c:numCache>
                <c:formatCode>0.00</c:formatCode>
                <c:ptCount val="2"/>
                <c:pt idx="0">
                  <c:v>16.739999999999998</c:v>
                </c:pt>
                <c:pt idx="1">
                  <c:v>18.809999999999999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D1F-4419-93AF-EC3CCF1F0D12}"/>
            </c:ext>
          </c:extLst>
        </c:ser>
        <c:ser>
          <c:idx val="6"/>
          <c:order val="2"/>
          <c:tx>
            <c:strRef>
              <c:f>'Time Parameters'!$D$37</c:f>
              <c:strCache>
                <c:ptCount val="1"/>
                <c:pt idx="0">
                  <c:v>3-syl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D1F-4419-93AF-EC3CCF1F0D12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AD1F-4419-93AF-EC3CCF1F0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'Composite Parameters'!$D$63:$D$64</c:f>
              <c:numCache>
                <c:formatCode>0.00</c:formatCode>
                <c:ptCount val="2"/>
                <c:pt idx="0">
                  <c:v>15.41</c:v>
                </c:pt>
                <c:pt idx="1">
                  <c:v>18.86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D1F-4419-93AF-EC3CCF1F0D12}"/>
            </c:ext>
          </c:extLst>
        </c:ser>
        <c:ser>
          <c:idx val="7"/>
          <c:order val="3"/>
          <c:tx>
            <c:strRef>
              <c:f>'Time Parameters'!$AA$2</c:f>
              <c:strCache>
                <c:ptCount val="1"/>
                <c:pt idx="0">
                  <c:v>4-syl / ana-0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AD1F-4419-93AF-EC3CCF1F0D12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D1F-4419-93AF-EC3CCF1F0D1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vert="horz"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inBase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D1F-4419-93AF-EC3CCF1F0D1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-5400000" vert="horz"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inBase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AD1F-4419-93AF-EC3CCF1F0D12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'Composite Parameters'!$E$63:$E$64</c:f>
              <c:numCache>
                <c:formatCode>0.00</c:formatCode>
                <c:ptCount val="2"/>
                <c:pt idx="0">
                  <c:v>16.18</c:v>
                </c:pt>
                <c:pt idx="1">
                  <c:v>22.77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D1F-4419-93AF-EC3CCF1F0D12}"/>
            </c:ext>
          </c:extLst>
        </c:ser>
        <c:ser>
          <c:idx val="1"/>
          <c:order val="4"/>
          <c:tx>
            <c:strRef>
              <c:f>'Time Parameters'!$M$2</c:f>
              <c:strCache>
                <c:ptCount val="1"/>
                <c:pt idx="0">
                  <c:v>ana-1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D1F-4419-93AF-EC3CCF1F0D12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D1F-4419-93AF-EC3CCF1F0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'Composite Parameters'!$M$63:$M$64</c:f>
              <c:numCache>
                <c:formatCode>0.00</c:formatCode>
                <c:ptCount val="2"/>
                <c:pt idx="0">
                  <c:v>14.58</c:v>
                </c:pt>
                <c:pt idx="1">
                  <c:v>24.61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D1F-4419-93AF-EC3CCF1F0D12}"/>
            </c:ext>
          </c:extLst>
        </c:ser>
        <c:ser>
          <c:idx val="2"/>
          <c:order val="5"/>
          <c:tx>
            <c:strRef>
              <c:f>'Time Parameters'!$N$2</c:f>
              <c:strCache>
                <c:ptCount val="1"/>
                <c:pt idx="0">
                  <c:v>ana-2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D1F-4419-93AF-EC3CCF1F0D12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D1F-4419-93AF-EC3CCF1F0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'Composite Parameters'!$N$63:$N$64</c:f>
              <c:numCache>
                <c:formatCode>0.00</c:formatCode>
                <c:ptCount val="2"/>
                <c:pt idx="0">
                  <c:v>19.399999999999999</c:v>
                </c:pt>
                <c:pt idx="1">
                  <c:v>27.44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D1F-4419-93AF-EC3CCF1F0D12}"/>
            </c:ext>
          </c:extLst>
        </c:ser>
        <c:ser>
          <c:idx val="3"/>
          <c:order val="6"/>
          <c:tx>
            <c:strRef>
              <c:f>'Time Parameters'!$O$2</c:f>
              <c:strCache>
                <c:ptCount val="1"/>
                <c:pt idx="0">
                  <c:v>ana-3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D1F-4419-93AF-EC3CCF1F0D12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D1F-4419-93AF-EC3CCF1F0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'Composite Parameters'!$O$63:$O$64</c:f>
              <c:numCache>
                <c:formatCode>0.00</c:formatCode>
                <c:ptCount val="2"/>
                <c:pt idx="0">
                  <c:v>18.48</c:v>
                </c:pt>
                <c:pt idx="1">
                  <c:v>26.55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D1F-4419-93AF-EC3CCF1F0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5752399"/>
        <c:axId val="605746575"/>
      </c:barChart>
      <c:catAx>
        <c:axId val="60575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46575"/>
        <c:crosses val="autoZero"/>
        <c:auto val="1"/>
        <c:lblAlgn val="ctr"/>
        <c:lblOffset val="100"/>
        <c:noMultiLvlLbl val="0"/>
      </c:catAx>
      <c:valAx>
        <c:axId val="605746575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mean</a:t>
                </a:r>
                <a:r>
                  <a:rPr lang="en-IE" baseline="0"/>
                  <a:t> slope (ST/sec)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5239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Mean temporal alignment re foot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H in L*H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386CB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Medians!#REF!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Medians!#REF!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'Time Parameters'!$F$2:$I$2</c:f>
              <c:strCache>
                <c:ptCount val="4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</c:v>
                </c:pt>
              </c:strCache>
            </c:strRef>
          </c:cat>
          <c:val>
            <c:numRef>
              <c:f>'Time Parameters'!$F$6:$I$6</c:f>
              <c:numCache>
                <c:formatCode>0</c:formatCode>
                <c:ptCount val="4"/>
                <c:pt idx="0">
                  <c:v>203.62</c:v>
                </c:pt>
                <c:pt idx="1">
                  <c:v>268.35000000000002</c:v>
                </c:pt>
                <c:pt idx="2">
                  <c:v>281.08</c:v>
                </c:pt>
                <c:pt idx="3">
                  <c:v>278.88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C-41EE-8AE0-9C6795F68876}"/>
            </c:ext>
          </c:extLst>
        </c:ser>
        <c:ser>
          <c:idx val="0"/>
          <c:order val="1"/>
          <c:tx>
            <c:v>L in L*H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386CB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Medians!#REF!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Medians!#REF!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'Time Parameters'!$F$2:$I$2</c:f>
              <c:strCache>
                <c:ptCount val="4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</c:v>
                </c:pt>
              </c:strCache>
            </c:strRef>
          </c:cat>
          <c:val>
            <c:numRef>
              <c:f>'Time Parameters'!$B$6:$E$6</c:f>
              <c:numCache>
                <c:formatCode>0</c:formatCode>
                <c:ptCount val="4"/>
                <c:pt idx="0">
                  <c:v>84.74</c:v>
                </c:pt>
                <c:pt idx="1">
                  <c:v>93.41</c:v>
                </c:pt>
                <c:pt idx="2">
                  <c:v>85.32</c:v>
                </c:pt>
                <c:pt idx="3">
                  <c:v>70.510000000000005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C-41EE-8AE0-9C6795F68876}"/>
            </c:ext>
          </c:extLst>
        </c:ser>
        <c:ser>
          <c:idx val="5"/>
          <c:order val="2"/>
          <c:tx>
            <c:v>H in &gt;H*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'Time Parameters'!$F$2:$I$2</c:f>
              <c:strCache>
                <c:ptCount val="4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</c:v>
                </c:pt>
              </c:strCache>
            </c:strRef>
          </c:cat>
          <c:val>
            <c:numRef>
              <c:f>'Time Parameters'!$F$5:$I$5</c:f>
              <c:numCache>
                <c:formatCode>0</c:formatCode>
                <c:ptCount val="4"/>
                <c:pt idx="0">
                  <c:v>162</c:v>
                </c:pt>
                <c:pt idx="1">
                  <c:v>196.67</c:v>
                </c:pt>
                <c:pt idx="2">
                  <c:v>187.2</c:v>
                </c:pt>
                <c:pt idx="3">
                  <c:v>210.25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FC-41EE-8AE0-9C6795F68876}"/>
            </c:ext>
          </c:extLst>
        </c:ser>
        <c:ser>
          <c:idx val="4"/>
          <c:order val="3"/>
          <c:tx>
            <c:v>L in &gt;H*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FF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'Time Parameters'!$F$2:$I$2</c:f>
              <c:strCache>
                <c:ptCount val="4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</c:v>
                </c:pt>
              </c:strCache>
            </c:strRef>
          </c:cat>
          <c:val>
            <c:numRef>
              <c:f>'Time Parameters'!$B$5:$E$5</c:f>
              <c:numCache>
                <c:formatCode>0</c:formatCode>
                <c:ptCount val="4"/>
                <c:pt idx="0">
                  <c:v>79.5</c:v>
                </c:pt>
                <c:pt idx="1">
                  <c:v>76.33</c:v>
                </c:pt>
                <c:pt idx="2">
                  <c:v>37</c:v>
                </c:pt>
                <c:pt idx="3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FC-41EE-8AE0-9C6795F68876}"/>
            </c:ext>
          </c:extLst>
        </c:ser>
        <c:ser>
          <c:idx val="1"/>
          <c:order val="4"/>
          <c:tx>
            <c:v>H in H*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DC086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Medians!#REF!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Medians!#REF!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'Time Parameters'!$F$2:$I$2</c:f>
              <c:strCache>
                <c:ptCount val="4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</c:v>
                </c:pt>
              </c:strCache>
            </c:strRef>
          </c:cat>
          <c:val>
            <c:numRef>
              <c:f>'Time Parameters'!$F$4:$I$4</c:f>
              <c:numCache>
                <c:formatCode>0</c:formatCode>
                <c:ptCount val="4"/>
                <c:pt idx="0">
                  <c:v>106.42</c:v>
                </c:pt>
                <c:pt idx="1">
                  <c:v>112.37</c:v>
                </c:pt>
                <c:pt idx="2">
                  <c:v>129.69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FC-41EE-8AE0-9C6795F68876}"/>
            </c:ext>
          </c:extLst>
        </c:ser>
        <c:ser>
          <c:idx val="3"/>
          <c:order val="5"/>
          <c:tx>
            <c:v>L in L*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BEAED4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'Time Parameters'!$F$2:$I$2</c:f>
              <c:strCache>
                <c:ptCount val="4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</c:v>
                </c:pt>
              </c:strCache>
            </c:strRef>
          </c:cat>
          <c:val>
            <c:numRef>
              <c:f>'Time Parameters'!$B$3:$E$3</c:f>
              <c:numCache>
                <c:formatCode>0</c:formatCode>
                <c:ptCount val="4"/>
                <c:pt idx="0">
                  <c:v>60.71</c:v>
                </c:pt>
                <c:pt idx="1">
                  <c:v>104.5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FC-41EE-8AE0-9C6795F68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rfom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Mean temporal alignment across foot</a:t>
            </a:r>
            <a:r>
              <a:rPr lang="en-US" sz="1100" baseline="0"/>
              <a:t> and anacrusis parameters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H in L*H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386CB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Medians!#REF!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Medians!#REF!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('Time Parameters'!$F$2:$H$2,'Time Parameters'!$AA$2,'Time Parameters'!$Q$2:$S$2)</c:f>
              <c:strCache>
                <c:ptCount val="7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 / ana-0</c:v>
                </c:pt>
                <c:pt idx="4">
                  <c:v>ana-1</c:v>
                </c:pt>
                <c:pt idx="5">
                  <c:v>ana-2</c:v>
                </c:pt>
                <c:pt idx="6">
                  <c:v>ana-3</c:v>
                </c:pt>
              </c:strCache>
            </c:strRef>
          </c:cat>
          <c:val>
            <c:numRef>
              <c:f>('Time Parameters'!$F$6:$I$6,'Time Parameters'!$Q$6:$S$6)</c:f>
              <c:numCache>
                <c:formatCode>0</c:formatCode>
                <c:ptCount val="7"/>
                <c:pt idx="0">
                  <c:v>203.62</c:v>
                </c:pt>
                <c:pt idx="1">
                  <c:v>268.35000000000002</c:v>
                </c:pt>
                <c:pt idx="2">
                  <c:v>281.08</c:v>
                </c:pt>
                <c:pt idx="3">
                  <c:v>278.88</c:v>
                </c:pt>
                <c:pt idx="4">
                  <c:v>216.92</c:v>
                </c:pt>
                <c:pt idx="5">
                  <c:v>247.02</c:v>
                </c:pt>
                <c:pt idx="6">
                  <c:v>256.87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3-4260-9AE0-20A06A361F20}"/>
            </c:ext>
          </c:extLst>
        </c:ser>
        <c:ser>
          <c:idx val="0"/>
          <c:order val="1"/>
          <c:tx>
            <c:v>L in L*H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386CB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Medians!#REF!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Medians!#REF!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('Time Parameters'!$F$2:$H$2,'Time Parameters'!$AA$2,'Time Parameters'!$Q$2:$S$2)</c:f>
              <c:strCache>
                <c:ptCount val="7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 / ana-0</c:v>
                </c:pt>
                <c:pt idx="4">
                  <c:v>ana-1</c:v>
                </c:pt>
                <c:pt idx="5">
                  <c:v>ana-2</c:v>
                </c:pt>
                <c:pt idx="6">
                  <c:v>ana-3</c:v>
                </c:pt>
              </c:strCache>
            </c:strRef>
          </c:cat>
          <c:val>
            <c:numRef>
              <c:f>('Time Parameters'!$B$6:$E$6,'Time Parameters'!$M$6:$O$6)</c:f>
              <c:numCache>
                <c:formatCode>0</c:formatCode>
                <c:ptCount val="7"/>
                <c:pt idx="0">
                  <c:v>84.74</c:v>
                </c:pt>
                <c:pt idx="1">
                  <c:v>93.41</c:v>
                </c:pt>
                <c:pt idx="2">
                  <c:v>85.32</c:v>
                </c:pt>
                <c:pt idx="3">
                  <c:v>70.510000000000005</c:v>
                </c:pt>
                <c:pt idx="4">
                  <c:v>69.28</c:v>
                </c:pt>
                <c:pt idx="5">
                  <c:v>68.72</c:v>
                </c:pt>
                <c:pt idx="6">
                  <c:v>81.38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3-4260-9AE0-20A06A361F20}"/>
            </c:ext>
          </c:extLst>
        </c:ser>
        <c:ser>
          <c:idx val="5"/>
          <c:order val="2"/>
          <c:tx>
            <c:v>H in &gt;H*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('Time Parameters'!$F$2:$H$2,'Time Parameters'!$AA$2,'Time Parameters'!$Q$2:$S$2)</c:f>
              <c:strCache>
                <c:ptCount val="7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 / ana-0</c:v>
                </c:pt>
                <c:pt idx="4">
                  <c:v>ana-1</c:v>
                </c:pt>
                <c:pt idx="5">
                  <c:v>ana-2</c:v>
                </c:pt>
                <c:pt idx="6">
                  <c:v>ana-3</c:v>
                </c:pt>
              </c:strCache>
            </c:strRef>
          </c:cat>
          <c:val>
            <c:numRef>
              <c:f>('Time Parameters'!$F$5:$I$5,'Time Parameters'!$Q$5:$S$5)</c:f>
              <c:numCache>
                <c:formatCode>0</c:formatCode>
                <c:ptCount val="7"/>
                <c:pt idx="0">
                  <c:v>162</c:v>
                </c:pt>
                <c:pt idx="1">
                  <c:v>196.67</c:v>
                </c:pt>
                <c:pt idx="2">
                  <c:v>187.2</c:v>
                </c:pt>
                <c:pt idx="3">
                  <c:v>210.25</c:v>
                </c:pt>
                <c:pt idx="4">
                  <c:v>152.88999999999999</c:v>
                </c:pt>
                <c:pt idx="5">
                  <c:v>149.5</c:v>
                </c:pt>
                <c:pt idx="6">
                  <c:v>151.5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3-4260-9AE0-20A06A361F20}"/>
            </c:ext>
          </c:extLst>
        </c:ser>
        <c:ser>
          <c:idx val="4"/>
          <c:order val="3"/>
          <c:tx>
            <c:v>L in &gt;H*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FF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('Time Parameters'!$F$2:$H$2,'Time Parameters'!$AA$2,'Time Parameters'!$Q$2:$S$2)</c:f>
              <c:strCache>
                <c:ptCount val="7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 / ana-0</c:v>
                </c:pt>
                <c:pt idx="4">
                  <c:v>ana-1</c:v>
                </c:pt>
                <c:pt idx="5">
                  <c:v>ana-2</c:v>
                </c:pt>
                <c:pt idx="6">
                  <c:v>ana-3</c:v>
                </c:pt>
              </c:strCache>
            </c:strRef>
          </c:cat>
          <c:val>
            <c:numRef>
              <c:f>('Time Parameters'!$B$5:$E$5,'Time Parameters'!$M$5:$O$5)</c:f>
              <c:numCache>
                <c:formatCode>0</c:formatCode>
                <c:ptCount val="7"/>
                <c:pt idx="0">
                  <c:v>79.5</c:v>
                </c:pt>
                <c:pt idx="1">
                  <c:v>76.33</c:v>
                </c:pt>
                <c:pt idx="2">
                  <c:v>37</c:v>
                </c:pt>
                <c:pt idx="3">
                  <c:v>45.5</c:v>
                </c:pt>
                <c:pt idx="4">
                  <c:v>54.78</c:v>
                </c:pt>
                <c:pt idx="5">
                  <c:v>41.75</c:v>
                </c:pt>
                <c:pt idx="6">
                  <c:v>31.75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3-4260-9AE0-20A06A361F20}"/>
            </c:ext>
          </c:extLst>
        </c:ser>
        <c:ser>
          <c:idx val="1"/>
          <c:order val="4"/>
          <c:tx>
            <c:v>H in H*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DC086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Medians!#REF!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Medians!#REF!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('Time Parameters'!$F$2:$H$2,'Time Parameters'!$AA$2,'Time Parameters'!$Q$2:$S$2)</c:f>
              <c:strCache>
                <c:ptCount val="7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 / ana-0</c:v>
                </c:pt>
                <c:pt idx="4">
                  <c:v>ana-1</c:v>
                </c:pt>
                <c:pt idx="5">
                  <c:v>ana-2</c:v>
                </c:pt>
                <c:pt idx="6">
                  <c:v>ana-3</c:v>
                </c:pt>
              </c:strCache>
            </c:strRef>
          </c:cat>
          <c:val>
            <c:numRef>
              <c:f>('Time Parameters'!$F$4:$I$4,'Time Parameters'!$Q$4:$S$4)</c:f>
              <c:numCache>
                <c:formatCode>0</c:formatCode>
                <c:ptCount val="7"/>
                <c:pt idx="0">
                  <c:v>106.42</c:v>
                </c:pt>
                <c:pt idx="1">
                  <c:v>112.37</c:v>
                </c:pt>
                <c:pt idx="2">
                  <c:v>129.69</c:v>
                </c:pt>
                <c:pt idx="4">
                  <c:v>85.73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23-4260-9AE0-20A06A361F20}"/>
            </c:ext>
          </c:extLst>
        </c:ser>
        <c:ser>
          <c:idx val="3"/>
          <c:order val="5"/>
          <c:tx>
            <c:v>L in L*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BEAED4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('Time Parameters'!$F$2:$H$2,'Time Parameters'!$AA$2,'Time Parameters'!$Q$2:$S$2)</c:f>
              <c:strCache>
                <c:ptCount val="7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 / ana-0</c:v>
                </c:pt>
                <c:pt idx="4">
                  <c:v>ana-1</c:v>
                </c:pt>
                <c:pt idx="5">
                  <c:v>ana-2</c:v>
                </c:pt>
                <c:pt idx="6">
                  <c:v>ana-3</c:v>
                </c:pt>
              </c:strCache>
            </c:strRef>
          </c:cat>
          <c:val>
            <c:numRef>
              <c:f>('Time Parameters'!$B$3:$E$3,'Time Parameters'!$M$3:$O$3)</c:f>
              <c:numCache>
                <c:formatCode>0</c:formatCode>
                <c:ptCount val="7"/>
                <c:pt idx="0">
                  <c:v>60.71</c:v>
                </c:pt>
                <c:pt idx="1">
                  <c:v>104.5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23-4260-9AE0-20A06A361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rfom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durations re foot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Parameters'!$B$37</c:f>
              <c:strCache>
                <c:ptCount val="1"/>
                <c:pt idx="0">
                  <c:v>1-syl</c:v>
                </c:pt>
              </c:strCache>
            </c:strRef>
          </c:tx>
          <c:spPr>
            <a:solidFill>
              <a:srgbClr val="386CB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546-456C-B144-8169E31B91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'Time Parameters'!$B$38:$B$39</c:f>
              <c:numCache>
                <c:formatCode>0</c:formatCode>
                <c:ptCount val="2"/>
                <c:pt idx="0">
                  <c:v>82.5</c:v>
                </c:pt>
                <c:pt idx="1">
                  <c:v>118.88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6-456C-B144-8169E31B9133}"/>
            </c:ext>
          </c:extLst>
        </c:ser>
        <c:ser>
          <c:idx val="1"/>
          <c:order val="1"/>
          <c:tx>
            <c:strRef>
              <c:f>'Time Parameters'!$C$37</c:f>
              <c:strCache>
                <c:ptCount val="1"/>
                <c:pt idx="0">
                  <c:v>2-syl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546-456C-B144-8169E31B9133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46-456C-B144-8169E31B91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'Time Parameters'!$C$38:$C$39</c:f>
              <c:numCache>
                <c:formatCode>0</c:formatCode>
                <c:ptCount val="2"/>
                <c:pt idx="0">
                  <c:v>120.33</c:v>
                </c:pt>
                <c:pt idx="1">
                  <c:v>174.94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6-456C-B144-8169E31B9133}"/>
            </c:ext>
          </c:extLst>
        </c:ser>
        <c:ser>
          <c:idx val="2"/>
          <c:order val="2"/>
          <c:tx>
            <c:strRef>
              <c:f>'Time Parameters'!$D$37</c:f>
              <c:strCache>
                <c:ptCount val="1"/>
                <c:pt idx="0">
                  <c:v>3-syl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2D-468C-8822-FE93B8EBD8AA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546-456C-B144-8169E31B91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'Time Parameters'!$D$38:$D$39</c:f>
              <c:numCache>
                <c:formatCode>0</c:formatCode>
                <c:ptCount val="2"/>
                <c:pt idx="0">
                  <c:v>150.19999999999999</c:v>
                </c:pt>
                <c:pt idx="1">
                  <c:v>195.76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6-456C-B144-8169E31B9133}"/>
            </c:ext>
          </c:extLst>
        </c:ser>
        <c:ser>
          <c:idx val="3"/>
          <c:order val="3"/>
          <c:tx>
            <c:strRef>
              <c:f>'Time Parameters'!$E$37</c:f>
              <c:strCache>
                <c:ptCount val="1"/>
                <c:pt idx="0">
                  <c:v>4-syl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D2D-468C-8822-FE93B8EBD8AA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D2D-468C-8822-FE93B8EBD8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'Time Parameters'!$E$38:$E$39</c:f>
              <c:numCache>
                <c:formatCode>0</c:formatCode>
                <c:ptCount val="2"/>
                <c:pt idx="0">
                  <c:v>164.75</c:v>
                </c:pt>
                <c:pt idx="1">
                  <c:v>208.37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6-456C-B144-8169E31B9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5752399"/>
        <c:axId val="605746575"/>
      </c:barChart>
      <c:catAx>
        <c:axId val="6057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46575"/>
        <c:crosses val="autoZero"/>
        <c:auto val="1"/>
        <c:lblAlgn val="ctr"/>
        <c:lblOffset val="100"/>
        <c:noMultiLvlLbl val="0"/>
      </c:catAx>
      <c:valAx>
        <c:axId val="605746575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3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52399"/>
        <c:crosses val="autoZero"/>
        <c:crossBetween val="between"/>
        <c:majorUnit val="5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durations re anacrusis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Parameters'!$L$37</c:f>
              <c:strCache>
                <c:ptCount val="1"/>
                <c:pt idx="0">
                  <c:v>ana-0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9C-4A6B-820D-96DB126B06C7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F9C-4A6B-820D-96DB126B06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Parameters'!$K$38:$K$39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'Time Parameters'!$L$38:$L$39</c:f>
              <c:numCache>
                <c:formatCode>0</c:formatCode>
                <c:ptCount val="2"/>
                <c:pt idx="0">
                  <c:v>164.75</c:v>
                </c:pt>
                <c:pt idx="1">
                  <c:v>208.37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C-4A6B-820D-96DB126B06C7}"/>
            </c:ext>
          </c:extLst>
        </c:ser>
        <c:ser>
          <c:idx val="1"/>
          <c:order val="1"/>
          <c:tx>
            <c:strRef>
              <c:f>'Time Parameters'!$M$37</c:f>
              <c:strCache>
                <c:ptCount val="1"/>
                <c:pt idx="0">
                  <c:v>ana-1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F9C-4A6B-820D-96DB126B06C7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F9C-4A6B-820D-96DB126B06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Parameters'!$K$38:$K$39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'Time Parameters'!$M$38:$M$39</c:f>
              <c:numCache>
                <c:formatCode>0</c:formatCode>
                <c:ptCount val="2"/>
                <c:pt idx="0">
                  <c:v>164.75</c:v>
                </c:pt>
                <c:pt idx="1">
                  <c:v>208.37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9C-4A6B-820D-96DB126B06C7}"/>
            </c:ext>
          </c:extLst>
        </c:ser>
        <c:ser>
          <c:idx val="2"/>
          <c:order val="2"/>
          <c:tx>
            <c:strRef>
              <c:f>'Time Parameters'!$N$37</c:f>
              <c:strCache>
                <c:ptCount val="1"/>
                <c:pt idx="0">
                  <c:v>ana-2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9C-4A6B-820D-96DB126B06C7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9C-4A6B-820D-96DB126B06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Parameters'!$K$38:$K$39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'Time Parameters'!$N$38:$N$39</c:f>
              <c:numCache>
                <c:formatCode>0</c:formatCode>
                <c:ptCount val="2"/>
                <c:pt idx="0">
                  <c:v>98.11</c:v>
                </c:pt>
                <c:pt idx="1">
                  <c:v>147.63999999999999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9C-4A6B-820D-96DB126B06C7}"/>
            </c:ext>
          </c:extLst>
        </c:ser>
        <c:ser>
          <c:idx val="3"/>
          <c:order val="3"/>
          <c:tx>
            <c:strRef>
              <c:f>'Time Parameters'!$O$37</c:f>
              <c:strCache>
                <c:ptCount val="1"/>
                <c:pt idx="0">
                  <c:v>ana-3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F9C-4A6B-820D-96DB126B06C7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F9C-4A6B-820D-96DB126B06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Parameters'!$K$38:$K$39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'Time Parameters'!$O$38:$O$39</c:f>
              <c:numCache>
                <c:formatCode>0</c:formatCode>
                <c:ptCount val="2"/>
                <c:pt idx="0">
                  <c:v>107.75</c:v>
                </c:pt>
                <c:pt idx="1">
                  <c:v>178.3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F9C-4A6B-820D-96DB126B0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5752399"/>
        <c:axId val="605746575"/>
      </c:barChart>
      <c:catAx>
        <c:axId val="6057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46575"/>
        <c:crosses val="autoZero"/>
        <c:auto val="1"/>
        <c:lblAlgn val="ctr"/>
        <c:lblOffset val="100"/>
        <c:noMultiLvlLbl val="0"/>
      </c:catAx>
      <c:valAx>
        <c:axId val="605746575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3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52399"/>
        <c:crosses val="autoZero"/>
        <c:crossBetween val="between"/>
        <c:majorUnit val="5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Mean f0 re anacrusis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H in L*H</c:v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386CB0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'F0 Parameters'!$P$2:$S$2</c:f>
              <c:strCache>
                <c:ptCount val="4"/>
                <c:pt idx="0">
                  <c:v>ana-0</c:v>
                </c:pt>
                <c:pt idx="1">
                  <c:v>ana-1</c:v>
                </c:pt>
                <c:pt idx="2">
                  <c:v>ana-2</c:v>
                </c:pt>
                <c:pt idx="3">
                  <c:v>ana-3</c:v>
                </c:pt>
              </c:strCache>
            </c:strRef>
          </c:cat>
          <c:val>
            <c:numRef>
              <c:f>'F0 Parameters'!$P$6:$S$6</c:f>
              <c:numCache>
                <c:formatCode>0.00</c:formatCode>
                <c:ptCount val="4"/>
                <c:pt idx="0">
                  <c:v>1.62</c:v>
                </c:pt>
                <c:pt idx="1">
                  <c:v>1.32</c:v>
                </c:pt>
                <c:pt idx="2">
                  <c:v>1.29</c:v>
                </c:pt>
                <c:pt idx="3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7-4C8E-8CAF-202728C6945E}"/>
            </c:ext>
          </c:extLst>
        </c:ser>
        <c:ser>
          <c:idx val="0"/>
          <c:order val="1"/>
          <c:tx>
            <c:v>L in L*H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386CB0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'F0 Parameters'!$P$2:$S$2</c:f>
              <c:strCache>
                <c:ptCount val="4"/>
                <c:pt idx="0">
                  <c:v>ana-0</c:v>
                </c:pt>
                <c:pt idx="1">
                  <c:v>ana-1</c:v>
                </c:pt>
                <c:pt idx="2">
                  <c:v>ana-2</c:v>
                </c:pt>
                <c:pt idx="3">
                  <c:v>ana-3</c:v>
                </c:pt>
              </c:strCache>
            </c:strRef>
          </c:cat>
          <c:val>
            <c:numRef>
              <c:f>'F0 Parameters'!$L$6:$O$6</c:f>
              <c:numCache>
                <c:formatCode>0.00</c:formatCode>
                <c:ptCount val="4"/>
                <c:pt idx="0">
                  <c:v>-0.28000000000000003</c:v>
                </c:pt>
                <c:pt idx="1">
                  <c:v>-0.11</c:v>
                </c:pt>
                <c:pt idx="2">
                  <c:v>-0.59</c:v>
                </c:pt>
                <c:pt idx="3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7-4C8E-8CAF-202728C6945E}"/>
            </c:ext>
          </c:extLst>
        </c:ser>
        <c:ser>
          <c:idx val="5"/>
          <c:order val="2"/>
          <c:tx>
            <c:v>H in &gt;H*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'F0 Parameters'!$P$2:$S$2</c:f>
              <c:strCache>
                <c:ptCount val="4"/>
                <c:pt idx="0">
                  <c:v>ana-0</c:v>
                </c:pt>
                <c:pt idx="1">
                  <c:v>ana-1</c:v>
                </c:pt>
                <c:pt idx="2">
                  <c:v>ana-2</c:v>
                </c:pt>
                <c:pt idx="3">
                  <c:v>ana-3</c:v>
                </c:pt>
              </c:strCache>
            </c:strRef>
          </c:cat>
          <c:val>
            <c:numRef>
              <c:f>'F0 Parameters'!$P$5:$S$5</c:f>
              <c:numCache>
                <c:formatCode>0.00</c:formatCode>
                <c:ptCount val="4"/>
                <c:pt idx="0">
                  <c:v>1.5</c:v>
                </c:pt>
                <c:pt idx="1">
                  <c:v>1.23</c:v>
                </c:pt>
                <c:pt idx="2">
                  <c:v>1.1599999999999999</c:v>
                </c:pt>
                <c:pt idx="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7-4C8E-8CAF-202728C6945E}"/>
            </c:ext>
          </c:extLst>
        </c:ser>
        <c:ser>
          <c:idx val="4"/>
          <c:order val="3"/>
          <c:tx>
            <c:v>L in &gt;H*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FF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'F0 Parameters'!$P$2:$S$2</c:f>
              <c:strCache>
                <c:ptCount val="4"/>
                <c:pt idx="0">
                  <c:v>ana-0</c:v>
                </c:pt>
                <c:pt idx="1">
                  <c:v>ana-1</c:v>
                </c:pt>
                <c:pt idx="2">
                  <c:v>ana-2</c:v>
                </c:pt>
                <c:pt idx="3">
                  <c:v>ana-3</c:v>
                </c:pt>
              </c:strCache>
            </c:strRef>
          </c:cat>
          <c:val>
            <c:numRef>
              <c:f>'F0 Parameters'!$L$5:$O$5</c:f>
              <c:numCache>
                <c:formatCode>0.00</c:formatCode>
                <c:ptCount val="4"/>
                <c:pt idx="0">
                  <c:v>0.77</c:v>
                </c:pt>
                <c:pt idx="1">
                  <c:v>0.69</c:v>
                </c:pt>
                <c:pt idx="2">
                  <c:v>0.37</c:v>
                </c:pt>
                <c:pt idx="3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37-4C8E-8CAF-202728C6945E}"/>
            </c:ext>
          </c:extLst>
        </c:ser>
        <c:ser>
          <c:idx val="1"/>
          <c:order val="4"/>
          <c:tx>
            <c:strRef>
              <c:f>'F0 Parameters'!$K$4</c:f>
              <c:strCache>
                <c:ptCount val="1"/>
                <c:pt idx="0">
                  <c:v>H*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DC086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'F0 Parameters'!$P$2:$S$2</c:f>
              <c:strCache>
                <c:ptCount val="4"/>
                <c:pt idx="0">
                  <c:v>ana-0</c:v>
                </c:pt>
                <c:pt idx="1">
                  <c:v>ana-1</c:v>
                </c:pt>
                <c:pt idx="2">
                  <c:v>ana-2</c:v>
                </c:pt>
                <c:pt idx="3">
                  <c:v>ana-3</c:v>
                </c:pt>
              </c:strCache>
            </c:strRef>
          </c:cat>
          <c:val>
            <c:numRef>
              <c:f>'F0 Parameters'!$P$4:$S$4</c:f>
              <c:numCache>
                <c:formatCode>0.00</c:formatCode>
                <c:ptCount val="4"/>
                <c:pt idx="1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37-4C8E-8CAF-202728C6945E}"/>
            </c:ext>
          </c:extLst>
        </c:ser>
        <c:ser>
          <c:idx val="3"/>
          <c:order val="5"/>
          <c:tx>
            <c:strRef>
              <c:f>'F0 Parameters'!$K$3</c:f>
              <c:strCache>
                <c:ptCount val="1"/>
                <c:pt idx="0">
                  <c:v>L*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BEAED4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'F0 Parameters'!$P$2:$S$2</c:f>
              <c:strCache>
                <c:ptCount val="4"/>
                <c:pt idx="0">
                  <c:v>ana-0</c:v>
                </c:pt>
                <c:pt idx="1">
                  <c:v>ana-1</c:v>
                </c:pt>
                <c:pt idx="2">
                  <c:v>ana-2</c:v>
                </c:pt>
                <c:pt idx="3">
                  <c:v>ana-3</c:v>
                </c:pt>
              </c:strCache>
            </c:strRef>
          </c:cat>
          <c:val>
            <c:numRef>
              <c:f>'F0 Parameters'!$L$3:$O$3</c:f>
              <c:numCache>
                <c:formatCode>0.00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37-4C8E-8CAF-202728C6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f</a:t>
                </a:r>
                <a:r>
                  <a:rPr lang="en-US" i="0"/>
                  <a:t>0 (per-speaker z0score)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Mean f0 re foot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H in L*H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386CB0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'F0 Parameters'!$F$2:$I$2</c:f>
              <c:strCache>
                <c:ptCount val="4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</c:v>
                </c:pt>
              </c:strCache>
            </c:strRef>
          </c:cat>
          <c:val>
            <c:numRef>
              <c:f>'F0 Parameters'!$F$6:$I$6</c:f>
              <c:numCache>
                <c:formatCode>0.00</c:formatCode>
                <c:ptCount val="4"/>
                <c:pt idx="0">
                  <c:v>0.88</c:v>
                </c:pt>
                <c:pt idx="1">
                  <c:v>0.89</c:v>
                </c:pt>
                <c:pt idx="2">
                  <c:v>1.04</c:v>
                </c:pt>
                <c:pt idx="3">
                  <c:v>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9-45F2-BDC0-21771475FFE7}"/>
            </c:ext>
          </c:extLst>
        </c:ser>
        <c:ser>
          <c:idx val="0"/>
          <c:order val="1"/>
          <c:tx>
            <c:v>L in L*H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386CB0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'F0 Parameters'!$F$2:$I$2</c:f>
              <c:strCache>
                <c:ptCount val="4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</c:v>
                </c:pt>
              </c:strCache>
            </c:strRef>
          </c:cat>
          <c:val>
            <c:numRef>
              <c:f>'F0 Parameters'!$B$6:$E$6</c:f>
              <c:numCache>
                <c:formatCode>0.00</c:formatCode>
                <c:ptCount val="4"/>
                <c:pt idx="0">
                  <c:v>-0.11</c:v>
                </c:pt>
                <c:pt idx="1">
                  <c:v>-0.43</c:v>
                </c:pt>
                <c:pt idx="2">
                  <c:v>-0.33</c:v>
                </c:pt>
                <c:pt idx="3">
                  <c:v>-0.28000000000000003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9-45F2-BDC0-21771475FFE7}"/>
            </c:ext>
          </c:extLst>
        </c:ser>
        <c:ser>
          <c:idx val="5"/>
          <c:order val="2"/>
          <c:tx>
            <c:v>H in &gt;H*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'F0 Parameters'!$F$2:$I$2</c:f>
              <c:strCache>
                <c:ptCount val="4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</c:v>
                </c:pt>
              </c:strCache>
            </c:strRef>
          </c:cat>
          <c:val>
            <c:numRef>
              <c:f>'F0 Parameters'!$F$5:$I$5</c:f>
              <c:numCache>
                <c:formatCode>0.00</c:formatCode>
                <c:ptCount val="4"/>
                <c:pt idx="0">
                  <c:v>0.59</c:v>
                </c:pt>
                <c:pt idx="1">
                  <c:v>1.24</c:v>
                </c:pt>
                <c:pt idx="2">
                  <c:v>1.52</c:v>
                </c:pt>
                <c:pt idx="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9-45F2-BDC0-21771475FFE7}"/>
            </c:ext>
          </c:extLst>
        </c:ser>
        <c:ser>
          <c:idx val="4"/>
          <c:order val="3"/>
          <c:tx>
            <c:v>L in &gt;H*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FF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'F0 Parameters'!$F$2:$I$2</c:f>
              <c:strCache>
                <c:ptCount val="4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</c:v>
                </c:pt>
              </c:strCache>
            </c:strRef>
          </c:cat>
          <c:val>
            <c:numRef>
              <c:f>'F0 Parameters'!$B$5:$E$5</c:f>
              <c:numCache>
                <c:formatCode>0.00</c:formatCode>
                <c:ptCount val="4"/>
                <c:pt idx="0">
                  <c:v>0.01</c:v>
                </c:pt>
                <c:pt idx="1">
                  <c:v>0.65</c:v>
                </c:pt>
                <c:pt idx="2">
                  <c:v>0.8</c:v>
                </c:pt>
                <c:pt idx="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69-45F2-BDC0-21771475FFE7}"/>
            </c:ext>
          </c:extLst>
        </c:ser>
        <c:ser>
          <c:idx val="1"/>
          <c:order val="4"/>
          <c:tx>
            <c:v>H in H*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DC086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'F0 Parameters'!$F$2:$I$2</c:f>
              <c:strCache>
                <c:ptCount val="4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</c:v>
                </c:pt>
              </c:strCache>
            </c:strRef>
          </c:cat>
          <c:val>
            <c:numRef>
              <c:f>'F0 Parameters'!$F$4:$I$4</c:f>
              <c:numCache>
                <c:formatCode>0.00</c:formatCode>
                <c:ptCount val="4"/>
                <c:pt idx="0">
                  <c:v>0.51</c:v>
                </c:pt>
                <c:pt idx="1">
                  <c:v>1.03</c:v>
                </c:pt>
                <c:pt idx="2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9-45F2-BDC0-21771475FFE7}"/>
            </c:ext>
          </c:extLst>
        </c:ser>
        <c:ser>
          <c:idx val="3"/>
          <c:order val="5"/>
          <c:tx>
            <c:v>L in L*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BEAED4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'F0 Parameters'!$F$2:$I$2</c:f>
              <c:strCache>
                <c:ptCount val="4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</c:v>
                </c:pt>
              </c:strCache>
            </c:strRef>
          </c:cat>
          <c:val>
            <c:numRef>
              <c:f>'F0 Parameters'!$B$3:$E$3</c:f>
              <c:numCache>
                <c:formatCode>0.00</c:formatCode>
                <c:ptCount val="4"/>
                <c:pt idx="0">
                  <c:v>-0.49</c:v>
                </c:pt>
                <c:pt idx="1">
                  <c:v>-0.57999999999999996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69-45F2-BDC0-21771475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f</a:t>
                </a:r>
                <a:r>
                  <a:rPr lang="en-US" baseline="0"/>
                  <a:t>0 (per-speaker z-score)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Mean f0 across foot and anacrusis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H in L*H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386CB0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('F0 Parameters'!$F$2:$H$2,'F0 Parameters'!$J$2,'F0 Parameters'!$Q$2:$S$2)</c:f>
              <c:strCache>
                <c:ptCount val="7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 / ana-0</c:v>
                </c:pt>
                <c:pt idx="4">
                  <c:v>ana-1</c:v>
                </c:pt>
                <c:pt idx="5">
                  <c:v>ana-2</c:v>
                </c:pt>
                <c:pt idx="6">
                  <c:v>ana-3</c:v>
                </c:pt>
              </c:strCache>
            </c:strRef>
          </c:cat>
          <c:val>
            <c:numRef>
              <c:f>('F0 Parameters'!$F$6:$I$6,'F0 Parameters'!$Q$6:$S$6)</c:f>
              <c:numCache>
                <c:formatCode>0.00</c:formatCode>
                <c:ptCount val="7"/>
                <c:pt idx="0">
                  <c:v>0.88</c:v>
                </c:pt>
                <c:pt idx="1">
                  <c:v>0.89</c:v>
                </c:pt>
                <c:pt idx="2">
                  <c:v>1.04</c:v>
                </c:pt>
                <c:pt idx="3">
                  <c:v>1.62</c:v>
                </c:pt>
                <c:pt idx="4">
                  <c:v>1.32</c:v>
                </c:pt>
                <c:pt idx="5">
                  <c:v>1.29</c:v>
                </c:pt>
                <c:pt idx="6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7-49B3-B6BA-750373439E0F}"/>
            </c:ext>
          </c:extLst>
        </c:ser>
        <c:ser>
          <c:idx val="0"/>
          <c:order val="1"/>
          <c:tx>
            <c:v>L in L*H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386CB0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('F0 Parameters'!$F$2:$H$2,'F0 Parameters'!$J$2,'F0 Parameters'!$Q$2:$S$2)</c:f>
              <c:strCache>
                <c:ptCount val="7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 / ana-0</c:v>
                </c:pt>
                <c:pt idx="4">
                  <c:v>ana-1</c:v>
                </c:pt>
                <c:pt idx="5">
                  <c:v>ana-2</c:v>
                </c:pt>
                <c:pt idx="6">
                  <c:v>ana-3</c:v>
                </c:pt>
              </c:strCache>
            </c:strRef>
          </c:cat>
          <c:val>
            <c:numRef>
              <c:f>('F0 Parameters'!$B$6:$E$6,'F0 Parameters'!$M$6:$O$6)</c:f>
              <c:numCache>
                <c:formatCode>0.00</c:formatCode>
                <c:ptCount val="7"/>
                <c:pt idx="0">
                  <c:v>-0.11</c:v>
                </c:pt>
                <c:pt idx="1">
                  <c:v>-0.43</c:v>
                </c:pt>
                <c:pt idx="2">
                  <c:v>-0.33</c:v>
                </c:pt>
                <c:pt idx="3">
                  <c:v>-0.28000000000000003</c:v>
                </c:pt>
                <c:pt idx="4">
                  <c:v>-0.11</c:v>
                </c:pt>
                <c:pt idx="5">
                  <c:v>-0.59</c:v>
                </c:pt>
                <c:pt idx="6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7-49B3-B6BA-750373439E0F}"/>
            </c:ext>
          </c:extLst>
        </c:ser>
        <c:ser>
          <c:idx val="5"/>
          <c:order val="2"/>
          <c:tx>
            <c:v>H in &gt;H*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('F0 Parameters'!$F$2:$H$2,'F0 Parameters'!$J$2,'F0 Parameters'!$Q$2:$S$2)</c:f>
              <c:strCache>
                <c:ptCount val="7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 / ana-0</c:v>
                </c:pt>
                <c:pt idx="4">
                  <c:v>ana-1</c:v>
                </c:pt>
                <c:pt idx="5">
                  <c:v>ana-2</c:v>
                </c:pt>
                <c:pt idx="6">
                  <c:v>ana-3</c:v>
                </c:pt>
              </c:strCache>
            </c:strRef>
          </c:cat>
          <c:val>
            <c:numRef>
              <c:f>('F0 Parameters'!$F$5:$I$5,'F0 Parameters'!$Q$5:$S$5)</c:f>
              <c:numCache>
                <c:formatCode>0.00</c:formatCode>
                <c:ptCount val="7"/>
                <c:pt idx="0">
                  <c:v>0.59</c:v>
                </c:pt>
                <c:pt idx="1">
                  <c:v>1.24</c:v>
                </c:pt>
                <c:pt idx="2">
                  <c:v>1.52</c:v>
                </c:pt>
                <c:pt idx="3">
                  <c:v>1.5</c:v>
                </c:pt>
                <c:pt idx="4">
                  <c:v>1.23</c:v>
                </c:pt>
                <c:pt idx="5">
                  <c:v>1.1599999999999999</c:v>
                </c:pt>
                <c:pt idx="6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7-49B3-B6BA-750373439E0F}"/>
            </c:ext>
          </c:extLst>
        </c:ser>
        <c:ser>
          <c:idx val="4"/>
          <c:order val="3"/>
          <c:tx>
            <c:v>L in &gt;H*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FF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('F0 Parameters'!$F$2:$H$2,'F0 Parameters'!$J$2,'F0 Parameters'!$Q$2:$S$2)</c:f>
              <c:strCache>
                <c:ptCount val="7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 / ana-0</c:v>
                </c:pt>
                <c:pt idx="4">
                  <c:v>ana-1</c:v>
                </c:pt>
                <c:pt idx="5">
                  <c:v>ana-2</c:v>
                </c:pt>
                <c:pt idx="6">
                  <c:v>ana-3</c:v>
                </c:pt>
              </c:strCache>
            </c:strRef>
          </c:cat>
          <c:val>
            <c:numRef>
              <c:f>('F0 Parameters'!$B$5:$E$5,'F0 Parameters'!$M$5:$O$5)</c:f>
              <c:numCache>
                <c:formatCode>0.00</c:formatCode>
                <c:ptCount val="7"/>
                <c:pt idx="0">
                  <c:v>0.01</c:v>
                </c:pt>
                <c:pt idx="1">
                  <c:v>0.65</c:v>
                </c:pt>
                <c:pt idx="2">
                  <c:v>0.8</c:v>
                </c:pt>
                <c:pt idx="3">
                  <c:v>0.77</c:v>
                </c:pt>
                <c:pt idx="4">
                  <c:v>0.69</c:v>
                </c:pt>
                <c:pt idx="5">
                  <c:v>0.37</c:v>
                </c:pt>
                <c:pt idx="6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C7-49B3-B6BA-750373439E0F}"/>
            </c:ext>
          </c:extLst>
        </c:ser>
        <c:ser>
          <c:idx val="1"/>
          <c:order val="4"/>
          <c:tx>
            <c:v>H in H*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DC086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('F0 Parameters'!$F$2:$H$2,'F0 Parameters'!$J$2,'F0 Parameters'!$Q$2:$S$2)</c:f>
              <c:strCache>
                <c:ptCount val="7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 / ana-0</c:v>
                </c:pt>
                <c:pt idx="4">
                  <c:v>ana-1</c:v>
                </c:pt>
                <c:pt idx="5">
                  <c:v>ana-2</c:v>
                </c:pt>
                <c:pt idx="6">
                  <c:v>ana-3</c:v>
                </c:pt>
              </c:strCache>
            </c:strRef>
          </c:cat>
          <c:val>
            <c:numRef>
              <c:f>('F0 Parameters'!$F$4:$I$4,'F0 Parameters'!$Q$4:$S$4)</c:f>
              <c:numCache>
                <c:formatCode>0.00</c:formatCode>
                <c:ptCount val="7"/>
                <c:pt idx="0">
                  <c:v>0.51</c:v>
                </c:pt>
                <c:pt idx="1">
                  <c:v>1.03</c:v>
                </c:pt>
                <c:pt idx="2">
                  <c:v>1.29</c:v>
                </c:pt>
                <c:pt idx="4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C7-49B3-B6BA-750373439E0F}"/>
            </c:ext>
          </c:extLst>
        </c:ser>
        <c:ser>
          <c:idx val="3"/>
          <c:order val="5"/>
          <c:tx>
            <c:v>L in L*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BEAED4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('F0 Parameters'!$F$2:$H$2,'F0 Parameters'!$J$2,'F0 Parameters'!$Q$2:$S$2)</c:f>
              <c:strCache>
                <c:ptCount val="7"/>
                <c:pt idx="0">
                  <c:v>1-syl</c:v>
                </c:pt>
                <c:pt idx="1">
                  <c:v>2-syl</c:v>
                </c:pt>
                <c:pt idx="2">
                  <c:v>3-syl</c:v>
                </c:pt>
                <c:pt idx="3">
                  <c:v>4-syl / ana-0</c:v>
                </c:pt>
                <c:pt idx="4">
                  <c:v>ana-1</c:v>
                </c:pt>
                <c:pt idx="5">
                  <c:v>ana-2</c:v>
                </c:pt>
                <c:pt idx="6">
                  <c:v>ana-3</c:v>
                </c:pt>
              </c:strCache>
            </c:strRef>
          </c:cat>
          <c:val>
            <c:numRef>
              <c:f>('F0 Parameters'!$B$3:$E$3,'F0 Parameters'!$M$3:$O$3)</c:f>
              <c:numCache>
                <c:formatCode>0.00</c:formatCode>
                <c:ptCount val="7"/>
                <c:pt idx="0">
                  <c:v>-0.49</c:v>
                </c:pt>
                <c:pt idx="1">
                  <c:v>-0.57999999999999996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C7-49B3-B6BA-750373439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f</a:t>
                </a:r>
                <a:r>
                  <a:rPr lang="en-US" i="0"/>
                  <a:t>0 (</a:t>
                </a:r>
                <a:r>
                  <a:rPr lang="en-US" sz="1100" b="0" i="0" u="none" strike="noStrike" baseline="0">
                    <a:effectLst/>
                  </a:rPr>
                  <a:t>per-speaker z0score</a:t>
                </a:r>
                <a:r>
                  <a:rPr lang="en-US" i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excursions re foot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Parameters'!$B$37</c:f>
              <c:strCache>
                <c:ptCount val="1"/>
                <c:pt idx="0">
                  <c:v>1-syl</c:v>
                </c:pt>
              </c:strCache>
            </c:strRef>
          </c:tx>
          <c:spPr>
            <a:solidFill>
              <a:srgbClr val="386CB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74-4CD1-A0B4-AE306726D2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'F0 Parameters'!$B$38:$B$39</c:f>
              <c:numCache>
                <c:formatCode>0.00</c:formatCode>
                <c:ptCount val="2"/>
                <c:pt idx="0">
                  <c:v>1.21</c:v>
                </c:pt>
                <c:pt idx="1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4-4CD1-A0B4-AE306726D242}"/>
            </c:ext>
          </c:extLst>
        </c:ser>
        <c:ser>
          <c:idx val="1"/>
          <c:order val="1"/>
          <c:tx>
            <c:strRef>
              <c:f>'Time Parameters'!$C$37</c:f>
              <c:strCache>
                <c:ptCount val="1"/>
                <c:pt idx="0">
                  <c:v>2-syl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D74-4CD1-A0B4-AE306726D242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D74-4CD1-A0B4-AE306726D2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'F0 Parameters'!$C$38:$C$39</c:f>
              <c:numCache>
                <c:formatCode>0.00</c:formatCode>
                <c:ptCount val="2"/>
                <c:pt idx="0">
                  <c:v>1.39</c:v>
                </c:pt>
                <c:pt idx="1">
                  <c:v>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74-4CD1-A0B4-AE306726D242}"/>
            </c:ext>
          </c:extLst>
        </c:ser>
        <c:ser>
          <c:idx val="2"/>
          <c:order val="2"/>
          <c:tx>
            <c:strRef>
              <c:f>'Time Parameters'!$D$37</c:f>
              <c:strCache>
                <c:ptCount val="1"/>
                <c:pt idx="0">
                  <c:v>3-syl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74-4CD1-A0B4-AE306726D242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D74-4CD1-A0B4-AE306726D2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'F0 Parameters'!$D$38:$D$39</c:f>
              <c:numCache>
                <c:formatCode>0.00</c:formatCode>
                <c:ptCount val="2"/>
                <c:pt idx="0">
                  <c:v>1.88</c:v>
                </c:pt>
                <c:pt idx="1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74-4CD1-A0B4-AE306726D242}"/>
            </c:ext>
          </c:extLst>
        </c:ser>
        <c:ser>
          <c:idx val="3"/>
          <c:order val="3"/>
          <c:tx>
            <c:strRef>
              <c:f>'Time Parameters'!$E$37</c:f>
              <c:strCache>
                <c:ptCount val="1"/>
                <c:pt idx="0">
                  <c:v>4-syl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D74-4CD1-A0B4-AE306726D242}"/>
              </c:ext>
            </c:extLst>
          </c:dPt>
          <c:dPt>
            <c:idx val="1"/>
            <c:invertIfNegative val="0"/>
            <c:bubble3D val="0"/>
            <c:spPr>
              <a:solidFill>
                <a:srgbClr val="386CB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D74-4CD1-A0B4-AE306726D2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 Parameters'!$A$38:$A$39</c:f>
              <c:strCache>
                <c:ptCount val="2"/>
                <c:pt idx="0">
                  <c:v>&gt;H*</c:v>
                </c:pt>
                <c:pt idx="1">
                  <c:v>L*H</c:v>
                </c:pt>
              </c:strCache>
            </c:strRef>
          </c:cat>
          <c:val>
            <c:numRef>
              <c:f>'F0 Parameters'!$E$38:$E$39</c:f>
              <c:numCache>
                <c:formatCode>0.00</c:formatCode>
                <c:ptCount val="2"/>
                <c:pt idx="0">
                  <c:v>1.78</c:v>
                </c:pt>
                <c:pt idx="1">
                  <c:v>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D74-4CD1-A0B4-AE306726D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5752399"/>
        <c:axId val="605746575"/>
      </c:barChart>
      <c:catAx>
        <c:axId val="60575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46575"/>
        <c:crosses val="autoZero"/>
        <c:auto val="1"/>
        <c:lblAlgn val="ctr"/>
        <c:lblOffset val="100"/>
        <c:noMultiLvlLbl val="0"/>
      </c:catAx>
      <c:valAx>
        <c:axId val="60574657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i="1">
                    <a:solidFill>
                      <a:schemeClr val="tx1"/>
                    </a:solidFill>
                  </a:rPr>
                  <a:t>f</a:t>
                </a:r>
                <a:r>
                  <a:rPr lang="en-US" sz="1100">
                    <a:solidFill>
                      <a:schemeClr val="tx1"/>
                    </a:solidFill>
                  </a:rPr>
                  <a:t>0 (per-speaker z-score)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5239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16</xdr:col>
      <xdr:colOff>214412</xdr:colOff>
      <xdr:row>33</xdr:row>
      <xdr:rowOff>87000</xdr:rowOff>
    </xdr:to>
    <xdr:graphicFrame macro="">
      <xdr:nvGraphicFramePr>
        <xdr:cNvPr id="6" name="Chart 5" descr="Mean temporal alignment re anacrusis. H targets are later the zero condition, then fall dramatically in condition two. In L star H, the H target becomes later with the addition of more anacrusis, although appears to have levelled off by condition three. In the delayed H star, the mean temporal alignment of the peak does not change once anacrusis is added. L in L star H is steady but rises slightly in the anacrusis three condition. The L in the delayed H star is always earlier than in any of the other conditions, and after a slight increase with the addition of anacrusis, becomes slightly earlier with the addition of further syllables of anacrusis.">
          <a:extLst>
            <a:ext uri="{FF2B5EF4-FFF2-40B4-BE49-F238E27FC236}">
              <a16:creationId xmlns:a16="http://schemas.microsoft.com/office/drawing/2014/main" id="{73B9EDCF-FF70-44F7-95F3-7A20AFF94C5A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5</xdr:col>
      <xdr:colOff>483353</xdr:colOff>
      <xdr:row>33</xdr:row>
      <xdr:rowOff>87000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FDB3AE-767E-4DCF-B495-5ECA529D5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7</xdr:row>
      <xdr:rowOff>0</xdr:rowOff>
    </xdr:from>
    <xdr:to>
      <xdr:col>28</xdr:col>
      <xdr:colOff>164029</xdr:colOff>
      <xdr:row>33</xdr:row>
      <xdr:rowOff>87000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19AF46-18A3-4924-8B03-62F75F286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40821</xdr:colOff>
      <xdr:row>40</xdr:row>
      <xdr:rowOff>80362</xdr:rowOff>
    </xdr:from>
    <xdr:to>
      <xdr:col>5</xdr:col>
      <xdr:colOff>524174</xdr:colOff>
      <xdr:row>63</xdr:row>
      <xdr:rowOff>18862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4825E1-0C89-E6A9-A118-E0FBF9539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16</xdr:col>
      <xdr:colOff>214412</xdr:colOff>
      <xdr:row>62</xdr:row>
      <xdr:rowOff>129000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2662EF-A47C-4333-9DAC-F929B08B5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145674</xdr:colOff>
      <xdr:row>7</xdr:row>
      <xdr:rowOff>33618</xdr:rowOff>
    </xdr:from>
    <xdr:to>
      <xdr:col>15</xdr:col>
      <xdr:colOff>225615</xdr:colOff>
      <xdr:row>33</xdr:row>
      <xdr:rowOff>120618</xdr:rowOff>
    </xdr:to>
    <xdr:graphicFrame macro="">
      <xdr:nvGraphicFramePr>
        <xdr:cNvPr id="2" name="Chart 1" descr="Mean temporal alignment re anacrusis. H targets are later the zero condition, then fall dramatically in condition two. In L star H, the H target becomes later with the addition of more anacrusis, although appears to have levelled off by condition three. In the delayed H star, the mean temporal alignment of the peak does not change once anacrusis is added. L in L star H is steady but rises slightly in the anacrusis three condition. The L in the delayed H star is always earlier than in any of the other conditions, and after a slight increase with the addition of anacrusis, becomes slightly earlier with the addition of further syllables of anacrusis.">
          <a:extLst>
            <a:ext uri="{FF2B5EF4-FFF2-40B4-BE49-F238E27FC236}">
              <a16:creationId xmlns:a16="http://schemas.microsoft.com/office/drawing/2014/main" id="{777480FC-92DB-4799-AD45-A15B27829604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5</xdr:col>
      <xdr:colOff>214412</xdr:colOff>
      <xdr:row>33</xdr:row>
      <xdr:rowOff>87000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B71042-E3DE-4EDB-822E-F51C5AA17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</xdr:row>
      <xdr:rowOff>0</xdr:rowOff>
    </xdr:from>
    <xdr:to>
      <xdr:col>24</xdr:col>
      <xdr:colOff>489000</xdr:colOff>
      <xdr:row>33</xdr:row>
      <xdr:rowOff>87000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1F8524-DB5E-45D3-BA7B-ABDC66B76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5</xdr:col>
      <xdr:colOff>214412</xdr:colOff>
      <xdr:row>62</xdr:row>
      <xdr:rowOff>129000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97190F-7EAA-402D-977C-D2BE9C85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15</xdr:col>
      <xdr:colOff>79941</xdr:colOff>
      <xdr:row>62</xdr:row>
      <xdr:rowOff>129000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5CF74D-8248-4EA5-9B49-0F06C9B6C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609599</xdr:colOff>
      <xdr:row>40</xdr:row>
      <xdr:rowOff>0</xdr:rowOff>
    </xdr:from>
    <xdr:to>
      <xdr:col>26</xdr:col>
      <xdr:colOff>220349</xdr:colOff>
      <xdr:row>62</xdr:row>
      <xdr:rowOff>129000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27BEED-E22E-4652-9622-84C9E9E79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65</xdr:row>
      <xdr:rowOff>71438</xdr:rowOff>
    </xdr:from>
    <xdr:to>
      <xdr:col>5</xdr:col>
      <xdr:colOff>238224</xdr:colOff>
      <xdr:row>88</xdr:row>
      <xdr:rowOff>9938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306931-8E23-45F4-8C64-A24FFC7F5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65</xdr:row>
      <xdr:rowOff>0</xdr:rowOff>
    </xdr:from>
    <xdr:to>
      <xdr:col>15</xdr:col>
      <xdr:colOff>79941</xdr:colOff>
      <xdr:row>87</xdr:row>
      <xdr:rowOff>129000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5EB1BE-9499-472D-A1BB-D198C030B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18</xdr:col>
      <xdr:colOff>5357</xdr:colOff>
      <xdr:row>58</xdr:row>
      <xdr:rowOff>87000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6AE519A-B72E-48B2-BE7C-52312AEC7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456758</xdr:colOff>
      <xdr:row>58</xdr:row>
      <xdr:rowOff>87000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A903861-BA79-4CDD-B170-BFB9F6B83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536863</xdr:colOff>
      <xdr:row>65</xdr:row>
      <xdr:rowOff>0</xdr:rowOff>
    </xdr:from>
    <xdr:to>
      <xdr:col>26</xdr:col>
      <xdr:colOff>393370</xdr:colOff>
      <xdr:row>87</xdr:row>
      <xdr:rowOff>129000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C2EF3E40-B3AA-4963-8356-B852DAFD3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42e6662fa633d70/00%20Academic/Phonetics%20and%20speech/PhD%20-%20Derry%20Intonation/3%20Data%20Analysis/1%20Alignment/3%20PNs%20ICPhS%202019/data/A-corpus%20PN%20alignment%20analysis%20-%20milliseconds%20H0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n_ana_l_f0_means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n_ana_exc_f0_means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pn_ana_h_f0_means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pn_foot_exc_f0_mean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n_foot_l_t_mean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n_foot_h_t_mean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n_ana_l_t_means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n_ana_h_t_means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n_ana_lh_dur_means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n_foot_lh_dur_means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n_foot_l_f0_means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n_foot_h_f0_mea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ns"/>
      <sheetName val="Medians"/>
      <sheetName val="PN-FT PEAK LAG"/>
      <sheetName val="PN-AN all"/>
      <sheetName val="PN-AN all Lo"/>
      <sheetName val="PN-AN all Hi"/>
      <sheetName val="PN-FT all"/>
      <sheetName val="PN-FT all Lo"/>
      <sheetName val="PN-FT all Hi"/>
      <sheetName val="PN-AN Hs"/>
      <sheetName val="PN-AN dHs"/>
      <sheetName val="PN-AN LsH"/>
      <sheetName val="PN-AN L ANA DUR"/>
      <sheetName val="PN-AN LsH dHs"/>
      <sheetName val="PN-AN Hs dHs"/>
      <sheetName val="PN-AN H ANA DUR"/>
      <sheetName val="PN-FT Ls"/>
      <sheetName val="PN-FT Hs"/>
      <sheetName val="PN-FT dHs"/>
      <sheetName val="PN-FT LsH"/>
      <sheetName val="PN-FT L to Dur"/>
      <sheetName val="PN-FT H to Dur"/>
      <sheetName val="PN-FT all (2)"/>
      <sheetName val="PN-FT LsH dHs"/>
      <sheetName val="PN-FT Hs dHs"/>
      <sheetName val="SUM"/>
    </sheetNames>
    <sheetDataSet>
      <sheetData sheetId="0">
        <row r="14">
          <cell r="A14">
            <v>1.96</v>
          </cell>
        </row>
      </sheetData>
      <sheetData sheetId="1">
        <row r="15">
          <cell r="A15" t="str">
            <v>ALL</v>
          </cell>
        </row>
      </sheetData>
      <sheetData sheetId="2" refreshError="1"/>
      <sheetData sheetId="3" refreshError="1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>
        <row r="2">
          <cell r="AA2">
            <v>97</v>
          </cell>
        </row>
      </sheetData>
      <sheetData sheetId="13"/>
      <sheetData sheetId="14"/>
      <sheetData sheetId="15">
        <row r="2">
          <cell r="AA2">
            <v>365</v>
          </cell>
        </row>
      </sheetData>
      <sheetData sheetId="16"/>
      <sheetData sheetId="17"/>
      <sheetData sheetId="18"/>
      <sheetData sheetId="19"/>
      <sheetData sheetId="20">
        <row r="2">
          <cell r="AB2">
            <v>92</v>
          </cell>
        </row>
      </sheetData>
      <sheetData sheetId="21">
        <row r="1">
          <cell r="AI1" t="str">
            <v>Ft Duration</v>
          </cell>
        </row>
      </sheetData>
      <sheetData sheetId="22" refreshError="1"/>
      <sheetData sheetId="23"/>
      <sheetData sheetId="24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ana_l_f0_means"/>
    </sheetNames>
    <sheetDataSet>
      <sheetData sheetId="0">
        <row r="2">
          <cell r="B2">
            <v>0.77</v>
          </cell>
          <cell r="C2">
            <v>0.69</v>
          </cell>
          <cell r="D2">
            <v>0.37</v>
          </cell>
          <cell r="E2">
            <v>-0.25</v>
          </cell>
        </row>
        <row r="3">
          <cell r="B3">
            <v>-0.28000000000000003</v>
          </cell>
          <cell r="C3">
            <v>-0.11</v>
          </cell>
          <cell r="D3">
            <v>-0.59</v>
          </cell>
          <cell r="E3">
            <v>-0.6</v>
          </cell>
        </row>
        <row r="4">
          <cell r="C4">
            <v>0.25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ana_exc_f0_means"/>
    </sheetNames>
    <sheetDataSet>
      <sheetData sheetId="0">
        <row r="2">
          <cell r="B2">
            <v>1.78</v>
          </cell>
          <cell r="C2">
            <v>1.36</v>
          </cell>
          <cell r="D2">
            <v>1.91</v>
          </cell>
          <cell r="E2">
            <v>1.9</v>
          </cell>
        </row>
        <row r="3">
          <cell r="B3">
            <v>4.07</v>
          </cell>
          <cell r="C3">
            <v>3.07</v>
          </cell>
          <cell r="D3">
            <v>4.08</v>
          </cell>
          <cell r="E3">
            <v>3.66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ana_h_f0_means"/>
    </sheetNames>
    <sheetDataSet>
      <sheetData sheetId="0">
        <row r="2">
          <cell r="B2">
            <v>1.5</v>
          </cell>
          <cell r="C2">
            <v>1.23</v>
          </cell>
          <cell r="D2">
            <v>1.1599999999999999</v>
          </cell>
          <cell r="E2">
            <v>0.54</v>
          </cell>
        </row>
        <row r="3">
          <cell r="B3">
            <v>1.62</v>
          </cell>
          <cell r="C3">
            <v>1.32</v>
          </cell>
          <cell r="D3">
            <v>1.29</v>
          </cell>
          <cell r="E3">
            <v>1.06</v>
          </cell>
        </row>
        <row r="4">
          <cell r="C4">
            <v>1.58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foot_exc_f0_means"/>
    </sheetNames>
    <sheetDataSet>
      <sheetData sheetId="0">
        <row r="5">
          <cell r="B5">
            <v>1.21</v>
          </cell>
          <cell r="C5">
            <v>1.39</v>
          </cell>
          <cell r="D5">
            <v>1.88</v>
          </cell>
          <cell r="E5">
            <v>1.78</v>
          </cell>
        </row>
        <row r="6">
          <cell r="B6">
            <v>2.06</v>
          </cell>
          <cell r="C6">
            <v>2.68</v>
          </cell>
          <cell r="D6">
            <v>2.9</v>
          </cell>
          <cell r="E6">
            <v>4.07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foot_l_t_means"/>
    </sheetNames>
    <sheetDataSet>
      <sheetData sheetId="0">
        <row r="2">
          <cell r="B2">
            <v>60.71</v>
          </cell>
        </row>
        <row r="3">
          <cell r="C3">
            <v>104.5</v>
          </cell>
        </row>
        <row r="5">
          <cell r="B5">
            <v>79.5</v>
          </cell>
          <cell r="C5">
            <v>76.33</v>
          </cell>
          <cell r="D5">
            <v>37</v>
          </cell>
          <cell r="E5">
            <v>45.5</v>
          </cell>
        </row>
        <row r="6">
          <cell r="B6">
            <v>84.74</v>
          </cell>
          <cell r="C6">
            <v>93.41</v>
          </cell>
          <cell r="D6">
            <v>85.32</v>
          </cell>
          <cell r="E6">
            <v>70.510000000000005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foot_h_t_means"/>
    </sheetNames>
    <sheetDataSet>
      <sheetData sheetId="0">
        <row r="4">
          <cell r="B4">
            <v>106.42</v>
          </cell>
          <cell r="C4">
            <v>112.37</v>
          </cell>
          <cell r="D4">
            <v>129.69</v>
          </cell>
        </row>
        <row r="5">
          <cell r="B5">
            <v>162</v>
          </cell>
          <cell r="C5">
            <v>196.67</v>
          </cell>
          <cell r="D5">
            <v>187.2</v>
          </cell>
          <cell r="E5">
            <v>210.25</v>
          </cell>
        </row>
        <row r="6">
          <cell r="B6">
            <v>203.62</v>
          </cell>
          <cell r="C6">
            <v>268.35000000000002</v>
          </cell>
          <cell r="D6">
            <v>281.08</v>
          </cell>
          <cell r="E6">
            <v>278.88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ana_l_t_means"/>
    </sheetNames>
    <sheetDataSet>
      <sheetData sheetId="0">
        <row r="2">
          <cell r="B2">
            <v>45.5</v>
          </cell>
          <cell r="C2">
            <v>54.78</v>
          </cell>
          <cell r="D2">
            <v>41.75</v>
          </cell>
          <cell r="E2">
            <v>31.75</v>
          </cell>
        </row>
        <row r="3">
          <cell r="B3">
            <v>70.510000000000005</v>
          </cell>
          <cell r="C3">
            <v>69.28</v>
          </cell>
          <cell r="D3">
            <v>68.72</v>
          </cell>
          <cell r="E3">
            <v>81.38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ana_h_t_means"/>
    </sheetNames>
    <sheetDataSet>
      <sheetData sheetId="0">
        <row r="2">
          <cell r="B2">
            <v>210.25</v>
          </cell>
          <cell r="C2">
            <v>152.88999999999999</v>
          </cell>
          <cell r="D2">
            <v>149.5</v>
          </cell>
          <cell r="E2">
            <v>151.5</v>
          </cell>
        </row>
        <row r="3">
          <cell r="B3">
            <v>278.88</v>
          </cell>
          <cell r="C3">
            <v>216.92</v>
          </cell>
          <cell r="D3">
            <v>247.02</v>
          </cell>
          <cell r="E3">
            <v>256.87</v>
          </cell>
        </row>
        <row r="4">
          <cell r="C4">
            <v>85.73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ana_lh_dur_means"/>
    </sheetNames>
    <sheetDataSet>
      <sheetData sheetId="0">
        <row r="2">
          <cell r="B2">
            <v>164.75</v>
          </cell>
          <cell r="C2">
            <v>98.11</v>
          </cell>
          <cell r="D2">
            <v>107.75</v>
          </cell>
        </row>
        <row r="3">
          <cell r="B3">
            <v>208.37</v>
          </cell>
          <cell r="C3">
            <v>147.63999999999999</v>
          </cell>
          <cell r="D3">
            <v>178.3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foot_lh_dur_means"/>
    </sheetNames>
    <sheetDataSet>
      <sheetData sheetId="0">
        <row r="5">
          <cell r="B5">
            <v>82.5</v>
          </cell>
          <cell r="C5">
            <v>120.33</v>
          </cell>
          <cell r="D5">
            <v>150.19999999999999</v>
          </cell>
          <cell r="E5">
            <v>164.75</v>
          </cell>
        </row>
        <row r="6">
          <cell r="B6">
            <v>118.88</v>
          </cell>
          <cell r="C6">
            <v>174.94</v>
          </cell>
          <cell r="D6">
            <v>195.76</v>
          </cell>
          <cell r="E6">
            <v>208.37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foot_l_f0_means"/>
    </sheetNames>
    <sheetDataSet>
      <sheetData sheetId="0">
        <row r="3">
          <cell r="B3">
            <v>-0.49</v>
          </cell>
          <cell r="C3">
            <v>-0.57999999999999996</v>
          </cell>
        </row>
        <row r="4">
          <cell r="B4">
            <v>-0.01</v>
          </cell>
          <cell r="C4">
            <v>0.5</v>
          </cell>
          <cell r="D4">
            <v>0.52</v>
          </cell>
        </row>
        <row r="5">
          <cell r="B5">
            <v>0.01</v>
          </cell>
          <cell r="C5">
            <v>0.65</v>
          </cell>
          <cell r="D5">
            <v>0.8</v>
          </cell>
          <cell r="E5">
            <v>0.77</v>
          </cell>
        </row>
        <row r="6">
          <cell r="B6">
            <v>-0.11</v>
          </cell>
          <cell r="C6">
            <v>-0.43</v>
          </cell>
          <cell r="D6">
            <v>-0.33</v>
          </cell>
          <cell r="E6">
            <v>-0.28000000000000003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foot_h_f0_means"/>
    </sheetNames>
    <sheetDataSet>
      <sheetData sheetId="0">
        <row r="3">
          <cell r="B3">
            <v>0.05</v>
          </cell>
          <cell r="C3">
            <v>-0.09</v>
          </cell>
        </row>
        <row r="4">
          <cell r="B4">
            <v>0.51</v>
          </cell>
          <cell r="C4">
            <v>1.03</v>
          </cell>
          <cell r="D4">
            <v>1.29</v>
          </cell>
        </row>
        <row r="5">
          <cell r="B5">
            <v>0.59</v>
          </cell>
          <cell r="C5">
            <v>1.24</v>
          </cell>
          <cell r="D5">
            <v>1.52</v>
          </cell>
          <cell r="E5">
            <v>1.5</v>
          </cell>
        </row>
        <row r="6">
          <cell r="B6">
            <v>0.88</v>
          </cell>
          <cell r="C6">
            <v>0.89</v>
          </cell>
          <cell r="D6">
            <v>1.04</v>
          </cell>
          <cell r="E6">
            <v>1.62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824A-B779-472D-B8C0-939BE7E0D95D}">
  <dimension ref="A1:AA42"/>
  <sheetViews>
    <sheetView topLeftCell="A13" zoomScale="70" zoomScaleNormal="70" workbookViewId="0">
      <selection activeCell="H31" sqref="H31"/>
    </sheetView>
  </sheetViews>
  <sheetFormatPr defaultRowHeight="15" x14ac:dyDescent="0.25"/>
  <cols>
    <col min="1" max="1" width="5" bestFit="1" customWidth="1"/>
    <col min="7" max="7" width="13.5703125" bestFit="1" customWidth="1"/>
    <col min="9" max="9" width="9.85546875" bestFit="1" customWidth="1"/>
    <col min="10" max="10" width="5" style="13" customWidth="1"/>
    <col min="11" max="11" width="4.5703125" bestFit="1" customWidth="1"/>
    <col min="20" max="21" width="4.140625" customWidth="1"/>
  </cols>
  <sheetData>
    <row r="1" spans="1:27" ht="15" customHeight="1" x14ac:dyDescent="0.25">
      <c r="A1" s="7" t="s">
        <v>1</v>
      </c>
      <c r="B1" s="7" t="s">
        <v>14</v>
      </c>
      <c r="C1" s="7"/>
      <c r="D1" s="7"/>
      <c r="E1" s="7"/>
      <c r="F1" s="7" t="s">
        <v>15</v>
      </c>
      <c r="G1" s="2"/>
      <c r="H1" s="2"/>
      <c r="I1" s="2"/>
      <c r="J1" s="12"/>
      <c r="K1" s="6" t="s">
        <v>20</v>
      </c>
      <c r="L1" s="7" t="s">
        <v>14</v>
      </c>
      <c r="M1" s="7"/>
      <c r="N1" s="7"/>
      <c r="O1" s="7"/>
      <c r="P1" s="7" t="s">
        <v>15</v>
      </c>
      <c r="Q1" s="2"/>
      <c r="R1" s="2"/>
      <c r="S1" s="2"/>
      <c r="T1" s="2"/>
    </row>
    <row r="2" spans="1:27" ht="15" customHeight="1" x14ac:dyDescent="0.25">
      <c r="A2" s="9"/>
      <c r="B2" s="16" t="s">
        <v>6</v>
      </c>
      <c r="C2" s="16" t="s">
        <v>7</v>
      </c>
      <c r="D2" s="16" t="s">
        <v>8</v>
      </c>
      <c r="E2" s="16" t="s">
        <v>9</v>
      </c>
      <c r="F2" s="5" t="str">
        <f>B2</f>
        <v>1-syl</v>
      </c>
      <c r="G2" s="5" t="str">
        <f>C2</f>
        <v>2-syl</v>
      </c>
      <c r="H2" s="5" t="str">
        <f>D2</f>
        <v>3-syl</v>
      </c>
      <c r="I2" s="5" t="str">
        <f>E2</f>
        <v>4-syl</v>
      </c>
      <c r="K2" s="8"/>
      <c r="L2" s="16" t="s">
        <v>2</v>
      </c>
      <c r="M2" s="16" t="s">
        <v>3</v>
      </c>
      <c r="N2" s="16" t="s">
        <v>4</v>
      </c>
      <c r="O2" s="16" t="s">
        <v>5</v>
      </c>
      <c r="P2" s="5" t="str">
        <f>L2</f>
        <v>ana-0</v>
      </c>
      <c r="Q2" s="5" t="str">
        <f>M2</f>
        <v>ana-1</v>
      </c>
      <c r="R2" s="5" t="str">
        <f>N2</f>
        <v>ana-2</v>
      </c>
      <c r="S2" s="5" t="str">
        <f>O2</f>
        <v>ana-3</v>
      </c>
      <c r="T2" s="2"/>
      <c r="AA2" s="17" t="s">
        <v>18</v>
      </c>
    </row>
    <row r="3" spans="1:27" s="1" customFormat="1" x14ac:dyDescent="0.25">
      <c r="A3" s="9" t="s">
        <v>10</v>
      </c>
      <c r="B3" s="24">
        <f>[2]pn_foot_l_t_means!$B$2</f>
        <v>60.71</v>
      </c>
      <c r="C3" s="24">
        <f>[2]pn_foot_l_t_means!$C$3</f>
        <v>104.5</v>
      </c>
      <c r="D3" s="25"/>
      <c r="E3" s="25"/>
      <c r="F3" s="26"/>
      <c r="G3" s="26"/>
      <c r="H3" s="26"/>
      <c r="I3" s="26"/>
      <c r="K3" s="15" t="s">
        <v>10</v>
      </c>
      <c r="L3" s="27"/>
      <c r="M3" s="27"/>
      <c r="N3" s="27"/>
      <c r="O3" s="27"/>
      <c r="P3" s="26"/>
      <c r="Q3" s="26"/>
      <c r="R3" s="26"/>
      <c r="S3" s="26"/>
      <c r="T3" s="2"/>
    </row>
    <row r="4" spans="1:27" x14ac:dyDescent="0.25">
      <c r="A4" s="8" t="s">
        <v>11</v>
      </c>
      <c r="B4" s="27"/>
      <c r="C4" s="27"/>
      <c r="D4" s="27"/>
      <c r="E4" s="27"/>
      <c r="F4" s="28">
        <f>[3]pn_foot_h_t_means!B4</f>
        <v>106.42</v>
      </c>
      <c r="G4" s="28">
        <f>[3]pn_foot_h_t_means!C4</f>
        <v>112.37</v>
      </c>
      <c r="H4" s="28">
        <f>[3]pn_foot_h_t_means!D4</f>
        <v>129.69</v>
      </c>
      <c r="I4" s="28"/>
      <c r="K4" s="15" t="s">
        <v>11</v>
      </c>
      <c r="L4" s="27"/>
      <c r="M4" s="27"/>
      <c r="N4" s="27"/>
      <c r="O4" s="29"/>
      <c r="P4" s="28"/>
      <c r="Q4" s="28">
        <f>[5]pn_ana_h_t_means!C4</f>
        <v>85.73</v>
      </c>
      <c r="R4" s="28"/>
      <c r="S4" s="28"/>
      <c r="T4" s="2"/>
    </row>
    <row r="5" spans="1:27" x14ac:dyDescent="0.25">
      <c r="A5" s="8" t="s">
        <v>12</v>
      </c>
      <c r="B5" s="24">
        <f>[2]pn_foot_l_t_means!B5</f>
        <v>79.5</v>
      </c>
      <c r="C5" s="24">
        <f>[2]pn_foot_l_t_means!C5</f>
        <v>76.33</v>
      </c>
      <c r="D5" s="24">
        <f>[2]pn_foot_l_t_means!D5</f>
        <v>37</v>
      </c>
      <c r="E5" s="24">
        <f>[2]pn_foot_l_t_means!E5</f>
        <v>45.5</v>
      </c>
      <c r="F5" s="28">
        <f>[3]pn_foot_h_t_means!B5</f>
        <v>162</v>
      </c>
      <c r="G5" s="28">
        <f>[3]pn_foot_h_t_means!C5</f>
        <v>196.67</v>
      </c>
      <c r="H5" s="28">
        <f>[3]pn_foot_h_t_means!D5</f>
        <v>187.2</v>
      </c>
      <c r="I5" s="28">
        <f>[3]pn_foot_h_t_means!E5</f>
        <v>210.25</v>
      </c>
      <c r="J5" s="15"/>
      <c r="K5" s="15" t="s">
        <v>12</v>
      </c>
      <c r="L5" s="24">
        <f>[4]pn_ana_l_t_means!B2</f>
        <v>45.5</v>
      </c>
      <c r="M5" s="24">
        <f>[4]pn_ana_l_t_means!C2</f>
        <v>54.78</v>
      </c>
      <c r="N5" s="24">
        <f>[4]pn_ana_l_t_means!D2</f>
        <v>41.75</v>
      </c>
      <c r="O5" s="24">
        <f>[4]pn_ana_l_t_means!E2</f>
        <v>31.75</v>
      </c>
      <c r="P5" s="28">
        <f>[5]pn_ana_h_t_means!B2</f>
        <v>210.25</v>
      </c>
      <c r="Q5" s="28">
        <f>[5]pn_ana_h_t_means!C2</f>
        <v>152.88999999999999</v>
      </c>
      <c r="R5" s="28">
        <f>[5]pn_ana_h_t_means!D2</f>
        <v>149.5</v>
      </c>
      <c r="S5" s="28">
        <f>[5]pn_ana_h_t_means!E2</f>
        <v>151.5</v>
      </c>
      <c r="T5" s="2"/>
    </row>
    <row r="6" spans="1:27" x14ac:dyDescent="0.25">
      <c r="A6" s="15" t="s">
        <v>13</v>
      </c>
      <c r="B6" s="24">
        <f>[2]pn_foot_l_t_means!B6</f>
        <v>84.74</v>
      </c>
      <c r="C6" s="24">
        <f>[2]pn_foot_l_t_means!C6</f>
        <v>93.41</v>
      </c>
      <c r="D6" s="24">
        <f>[2]pn_foot_l_t_means!D6</f>
        <v>85.32</v>
      </c>
      <c r="E6" s="24">
        <f>[2]pn_foot_l_t_means!E6</f>
        <v>70.510000000000005</v>
      </c>
      <c r="F6" s="28">
        <f>[3]pn_foot_h_t_means!B6</f>
        <v>203.62</v>
      </c>
      <c r="G6" s="28">
        <f>[3]pn_foot_h_t_means!C6</f>
        <v>268.35000000000002</v>
      </c>
      <c r="H6" s="28">
        <f>[3]pn_foot_h_t_means!D6</f>
        <v>281.08</v>
      </c>
      <c r="I6" s="28">
        <f>[3]pn_foot_h_t_means!E6</f>
        <v>278.88</v>
      </c>
      <c r="K6" s="15" t="s">
        <v>13</v>
      </c>
      <c r="L6" s="24">
        <f>[4]pn_ana_l_t_means!B3</f>
        <v>70.510000000000005</v>
      </c>
      <c r="M6" s="24">
        <f>[4]pn_ana_l_t_means!C3</f>
        <v>69.28</v>
      </c>
      <c r="N6" s="24">
        <f>[4]pn_ana_l_t_means!D3</f>
        <v>68.72</v>
      </c>
      <c r="O6" s="24">
        <f>[4]pn_ana_l_t_means!E3</f>
        <v>81.38</v>
      </c>
      <c r="P6" s="28">
        <f>[5]pn_ana_h_t_means!B3</f>
        <v>278.88</v>
      </c>
      <c r="Q6" s="28">
        <f>[5]pn_ana_h_t_means!C3</f>
        <v>216.92</v>
      </c>
      <c r="R6" s="28">
        <f>[5]pn_ana_h_t_means!D3</f>
        <v>247.02</v>
      </c>
      <c r="S6" s="28">
        <f>[5]pn_ana_h_t_means!E3</f>
        <v>256.87</v>
      </c>
      <c r="T6" s="2"/>
    </row>
    <row r="7" spans="1:27" x14ac:dyDescent="0.25">
      <c r="A7" s="2"/>
      <c r="B7" s="2"/>
      <c r="C7" s="2"/>
      <c r="D7" s="2"/>
      <c r="E7" s="2"/>
      <c r="F7" s="2"/>
      <c r="G7" s="2"/>
      <c r="H7" s="2"/>
      <c r="I7" s="2"/>
      <c r="J7" s="1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7" x14ac:dyDescent="0.25">
      <c r="A8" s="2"/>
      <c r="B8" s="2"/>
      <c r="C8" s="2"/>
      <c r="D8" s="2"/>
      <c r="E8" s="10"/>
      <c r="F8" s="2"/>
      <c r="G8" s="2"/>
      <c r="H8" s="2"/>
      <c r="I8" s="2"/>
      <c r="J8" s="12"/>
      <c r="K8" s="2"/>
      <c r="L8" s="2"/>
      <c r="M8" s="2"/>
      <c r="N8" s="2"/>
      <c r="O8" s="10"/>
      <c r="P8" s="2"/>
      <c r="Q8" s="2"/>
      <c r="R8" s="2"/>
      <c r="S8" s="2"/>
      <c r="T8" s="2"/>
    </row>
    <row r="9" spans="1:27" x14ac:dyDescent="0.25">
      <c r="A9" s="2"/>
      <c r="B9" s="2"/>
      <c r="C9" s="2"/>
      <c r="D9" s="2"/>
      <c r="E9" s="8"/>
      <c r="F9" s="2"/>
      <c r="G9" s="2"/>
      <c r="H9" s="2"/>
      <c r="I9" s="2"/>
      <c r="J9" s="12"/>
      <c r="K9" s="2"/>
      <c r="L9" s="2"/>
      <c r="M9" s="2"/>
      <c r="N9" s="2"/>
      <c r="O9" s="8"/>
      <c r="P9" s="2"/>
      <c r="Q9" s="2"/>
      <c r="R9" s="2"/>
      <c r="S9" s="2"/>
      <c r="T9" s="2"/>
    </row>
    <row r="13" spans="1:27" ht="15" customHeight="1" x14ac:dyDescent="0.25"/>
    <row r="18" spans="10:14" x14ac:dyDescent="0.25">
      <c r="J18" s="14"/>
      <c r="K18" s="11"/>
      <c r="L18" s="11"/>
      <c r="M18" s="11"/>
      <c r="N18" s="11"/>
    </row>
    <row r="19" spans="10:14" x14ac:dyDescent="0.25">
      <c r="J19" s="14"/>
      <c r="K19" s="11"/>
      <c r="L19" s="11"/>
      <c r="M19" s="11"/>
      <c r="N19" s="11"/>
    </row>
    <row r="20" spans="10:14" x14ac:dyDescent="0.25">
      <c r="J20" s="14"/>
      <c r="K20" s="11"/>
      <c r="L20" s="11"/>
      <c r="M20" s="11"/>
      <c r="N20" s="11"/>
    </row>
    <row r="21" spans="10:14" x14ac:dyDescent="0.25">
      <c r="J21" s="14"/>
      <c r="K21" s="11"/>
      <c r="L21" s="11"/>
      <c r="M21" s="11"/>
      <c r="N21" s="11"/>
    </row>
    <row r="22" spans="10:14" x14ac:dyDescent="0.25">
      <c r="J22" s="14"/>
      <c r="K22" s="11"/>
      <c r="L22" s="11"/>
      <c r="M22" s="11"/>
      <c r="N22" s="11"/>
    </row>
    <row r="23" spans="10:14" x14ac:dyDescent="0.25">
      <c r="J23" s="14"/>
      <c r="K23" s="11"/>
      <c r="L23" s="11"/>
      <c r="M23" s="11"/>
      <c r="N23" s="11"/>
    </row>
    <row r="24" spans="10:14" x14ac:dyDescent="0.25">
      <c r="J24" s="14"/>
      <c r="K24" s="11"/>
      <c r="L24" s="11"/>
      <c r="M24" s="11"/>
      <c r="N24" s="11"/>
    </row>
    <row r="25" spans="10:14" x14ac:dyDescent="0.25">
      <c r="J25" s="14"/>
      <c r="K25" s="11"/>
      <c r="L25" s="11"/>
      <c r="M25" s="11"/>
      <c r="N25" s="11"/>
    </row>
    <row r="26" spans="10:14" ht="15" customHeight="1" x14ac:dyDescent="0.25">
      <c r="J26" s="14"/>
      <c r="K26" s="11"/>
      <c r="L26" s="11"/>
      <c r="M26" s="11"/>
      <c r="N26" s="11"/>
    </row>
    <row r="27" spans="10:14" x14ac:dyDescent="0.25">
      <c r="J27" s="14"/>
      <c r="K27" s="11"/>
      <c r="L27" s="11"/>
      <c r="M27" s="11"/>
      <c r="N27" s="11"/>
    </row>
    <row r="28" spans="10:14" x14ac:dyDescent="0.25">
      <c r="J28" s="14"/>
      <c r="K28" s="11"/>
      <c r="L28" s="11"/>
      <c r="M28" s="11"/>
      <c r="N28" s="11"/>
    </row>
    <row r="29" spans="10:14" x14ac:dyDescent="0.25">
      <c r="J29" s="14"/>
      <c r="K29" s="11"/>
      <c r="L29" s="11"/>
      <c r="M29" s="11"/>
      <c r="N29" s="11"/>
    </row>
    <row r="30" spans="10:14" x14ac:dyDescent="0.25">
      <c r="J30" s="14"/>
      <c r="K30" s="11"/>
      <c r="L30" s="11"/>
      <c r="M30" s="11"/>
      <c r="N30" s="11"/>
    </row>
    <row r="31" spans="10:14" ht="15" customHeight="1" x14ac:dyDescent="0.25">
      <c r="J31" s="14"/>
      <c r="K31" s="11"/>
      <c r="L31" s="11"/>
      <c r="M31" s="11"/>
      <c r="N31" s="11"/>
    </row>
    <row r="32" spans="10:14" x14ac:dyDescent="0.25">
      <c r="J32" s="14"/>
      <c r="K32" s="11"/>
      <c r="L32" s="11"/>
      <c r="M32" s="11"/>
      <c r="N32" s="11"/>
    </row>
    <row r="33" spans="1:15" x14ac:dyDescent="0.25">
      <c r="J33" s="14"/>
      <c r="K33" s="11"/>
      <c r="L33" s="11"/>
      <c r="M33" s="11"/>
      <c r="N33" s="11"/>
    </row>
    <row r="34" spans="1:15" x14ac:dyDescent="0.25">
      <c r="J34" s="14"/>
      <c r="K34" s="11"/>
      <c r="L34" s="11"/>
      <c r="M34" s="11"/>
      <c r="N34" s="11"/>
    </row>
    <row r="35" spans="1:15" x14ac:dyDescent="0.25">
      <c r="J35" s="14"/>
    </row>
    <row r="36" spans="1:15" x14ac:dyDescent="0.25">
      <c r="B36" t="s">
        <v>19</v>
      </c>
      <c r="J36" s="14"/>
      <c r="L36" t="s">
        <v>19</v>
      </c>
    </row>
    <row r="37" spans="1:15" x14ac:dyDescent="0.25">
      <c r="A37" s="19"/>
      <c r="B37" s="18" t="str">
        <f>B2</f>
        <v>1-syl</v>
      </c>
      <c r="C37" s="18" t="str">
        <f>C2</f>
        <v>2-syl</v>
      </c>
      <c r="D37" s="18" t="str">
        <f>D2</f>
        <v>3-syl</v>
      </c>
      <c r="E37" s="18" t="str">
        <f>E2</f>
        <v>4-syl</v>
      </c>
      <c r="J37" s="14"/>
      <c r="L37" s="18" t="str">
        <f>L2</f>
        <v>ana-0</v>
      </c>
      <c r="M37" s="18" t="str">
        <f>M2</f>
        <v>ana-1</v>
      </c>
      <c r="N37" s="18" t="str">
        <f>N2</f>
        <v>ana-2</v>
      </c>
      <c r="O37" s="18" t="str">
        <f>O2</f>
        <v>ana-3</v>
      </c>
    </row>
    <row r="38" spans="1:15" x14ac:dyDescent="0.25">
      <c r="A38" s="20" t="s">
        <v>12</v>
      </c>
      <c r="B38" s="31">
        <f>[7]pn_foot_lh_dur_means!B5</f>
        <v>82.5</v>
      </c>
      <c r="C38" s="31">
        <f>[7]pn_foot_lh_dur_means!C5</f>
        <v>120.33</v>
      </c>
      <c r="D38" s="31">
        <f>[7]pn_foot_lh_dur_means!D5</f>
        <v>150.19999999999999</v>
      </c>
      <c r="E38" s="31">
        <f>[7]pn_foot_lh_dur_means!E5</f>
        <v>164.75</v>
      </c>
      <c r="J38" s="14"/>
      <c r="K38" s="15" t="s">
        <v>12</v>
      </c>
      <c r="L38" s="31">
        <v>164.75</v>
      </c>
      <c r="M38" s="31">
        <f>[6]pn_ana_lh_dur_means!B2</f>
        <v>164.75</v>
      </c>
      <c r="N38" s="31">
        <f>[6]pn_ana_lh_dur_means!C2</f>
        <v>98.11</v>
      </c>
      <c r="O38" s="31">
        <f>[6]pn_ana_lh_dur_means!D2</f>
        <v>107.75</v>
      </c>
    </row>
    <row r="39" spans="1:15" x14ac:dyDescent="0.25">
      <c r="A39" s="20" t="s">
        <v>13</v>
      </c>
      <c r="B39" s="31">
        <f>[7]pn_foot_lh_dur_means!B6</f>
        <v>118.88</v>
      </c>
      <c r="C39" s="31">
        <f>[7]pn_foot_lh_dur_means!C6</f>
        <v>174.94</v>
      </c>
      <c r="D39" s="31">
        <f>[7]pn_foot_lh_dur_means!D6</f>
        <v>195.76</v>
      </c>
      <c r="E39" s="31">
        <f>[7]pn_foot_lh_dur_means!E6</f>
        <v>208.37</v>
      </c>
      <c r="J39" s="14"/>
      <c r="K39" s="15" t="s">
        <v>13</v>
      </c>
      <c r="L39" s="31">
        <v>208.37</v>
      </c>
      <c r="M39" s="31">
        <f>[6]pn_ana_lh_dur_means!B3</f>
        <v>208.37</v>
      </c>
      <c r="N39" s="31">
        <f>[6]pn_ana_lh_dur_means!C3</f>
        <v>147.63999999999999</v>
      </c>
      <c r="O39" s="31">
        <f>[6]pn_ana_lh_dur_means!D3</f>
        <v>178.3</v>
      </c>
    </row>
    <row r="40" spans="1:15" x14ac:dyDescent="0.25">
      <c r="J40" s="14"/>
      <c r="K40" s="11"/>
      <c r="L40" s="11"/>
      <c r="M40" s="11"/>
      <c r="N40" s="11"/>
    </row>
    <row r="41" spans="1:15" x14ac:dyDescent="0.25">
      <c r="J41" s="14"/>
      <c r="K41" s="11"/>
      <c r="L41" s="11"/>
      <c r="M41" s="11"/>
      <c r="N41" s="11"/>
    </row>
    <row r="42" spans="1:15" x14ac:dyDescent="0.25">
      <c r="J42" s="14"/>
      <c r="K42" s="11"/>
      <c r="L42" s="11"/>
      <c r="M42" s="11"/>
      <c r="N42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CDCC-906C-4049-9A6A-C7B0FDDC2B3F}">
  <dimension ref="A1:AA42"/>
  <sheetViews>
    <sheetView tabSelected="1" zoomScale="55" zoomScaleNormal="55" workbookViewId="0">
      <selection activeCell="G43" sqref="G43"/>
    </sheetView>
  </sheetViews>
  <sheetFormatPr defaultRowHeight="15" x14ac:dyDescent="0.25"/>
  <cols>
    <col min="7" max="7" width="13.5703125" bestFit="1" customWidth="1"/>
    <col min="9" max="9" width="9.85546875" bestFit="1" customWidth="1"/>
    <col min="10" max="10" width="10.85546875" style="13" bestFit="1" customWidth="1"/>
    <col min="11" max="11" width="11.140625" bestFit="1" customWidth="1"/>
    <col min="20" max="21" width="4.140625" customWidth="1"/>
  </cols>
  <sheetData>
    <row r="1" spans="1:27" ht="15" customHeight="1" x14ac:dyDescent="0.25">
      <c r="A1" s="7" t="s">
        <v>1</v>
      </c>
      <c r="B1" s="7" t="s">
        <v>16</v>
      </c>
      <c r="C1" s="7"/>
      <c r="D1" s="7"/>
      <c r="E1" s="7"/>
      <c r="F1" s="7" t="s">
        <v>17</v>
      </c>
      <c r="G1" s="2"/>
      <c r="H1" s="2"/>
      <c r="I1" s="2"/>
      <c r="J1" s="12"/>
      <c r="K1" s="6" t="s">
        <v>0</v>
      </c>
      <c r="L1" s="7" t="s">
        <v>16</v>
      </c>
      <c r="M1" s="7"/>
      <c r="N1" s="7"/>
      <c r="O1" s="7"/>
      <c r="P1" s="7" t="s">
        <v>17</v>
      </c>
      <c r="Q1" s="2"/>
      <c r="R1" s="2"/>
      <c r="S1" s="2"/>
      <c r="T1" s="2"/>
      <c r="W1" t="s">
        <v>23</v>
      </c>
      <c r="X1">
        <v>0</v>
      </c>
      <c r="Y1">
        <v>1</v>
      </c>
      <c r="Z1">
        <v>2</v>
      </c>
      <c r="AA1">
        <v>3</v>
      </c>
    </row>
    <row r="2" spans="1:27" ht="15" customHeight="1" x14ac:dyDescent="0.25">
      <c r="A2" s="9"/>
      <c r="B2" s="16" t="s">
        <v>6</v>
      </c>
      <c r="C2" s="16" t="s">
        <v>7</v>
      </c>
      <c r="D2" s="16" t="s">
        <v>8</v>
      </c>
      <c r="E2" s="16" t="s">
        <v>9</v>
      </c>
      <c r="F2" s="5" t="str">
        <f>B2</f>
        <v>1-syl</v>
      </c>
      <c r="G2" s="5" t="str">
        <f>C2</f>
        <v>2-syl</v>
      </c>
      <c r="H2" s="5" t="str">
        <f>D2</f>
        <v>3-syl</v>
      </c>
      <c r="I2" s="5" t="str">
        <f>E2</f>
        <v>4-syl</v>
      </c>
      <c r="J2" s="17" t="s">
        <v>18</v>
      </c>
      <c r="K2" s="8"/>
      <c r="L2" s="16" t="s">
        <v>2</v>
      </c>
      <c r="M2" s="16" t="s">
        <v>3</v>
      </c>
      <c r="N2" s="16" t="s">
        <v>4</v>
      </c>
      <c r="O2" s="16" t="s">
        <v>5</v>
      </c>
      <c r="P2" s="5" t="s">
        <v>2</v>
      </c>
      <c r="Q2" s="5" t="s">
        <v>3</v>
      </c>
      <c r="R2" s="5" t="s">
        <v>4</v>
      </c>
      <c r="S2" s="5" t="s">
        <v>5</v>
      </c>
      <c r="T2" s="2"/>
    </row>
    <row r="3" spans="1:27" s="1" customFormat="1" x14ac:dyDescent="0.25">
      <c r="A3" s="9" t="s">
        <v>10</v>
      </c>
      <c r="B3" s="21">
        <f>[8]pn_foot_l_f0_means!B3</f>
        <v>-0.49</v>
      </c>
      <c r="C3" s="21">
        <f>[8]pn_foot_l_f0_means!C3</f>
        <v>-0.57999999999999996</v>
      </c>
      <c r="D3" s="21"/>
      <c r="E3" s="21"/>
      <c r="F3" s="23">
        <f>[9]pn_foot_h_f0_means!B3</f>
        <v>0.05</v>
      </c>
      <c r="G3" s="23">
        <f>[9]pn_foot_h_f0_means!C3</f>
        <v>-0.09</v>
      </c>
      <c r="H3" s="23"/>
      <c r="I3" s="23"/>
      <c r="K3" s="15" t="s">
        <v>10</v>
      </c>
      <c r="L3" s="21"/>
      <c r="M3" s="21"/>
      <c r="N3" s="21"/>
      <c r="O3" s="21"/>
      <c r="P3" s="22"/>
      <c r="Q3" s="22"/>
      <c r="R3" s="22"/>
      <c r="S3" s="22"/>
      <c r="T3" s="2"/>
    </row>
    <row r="4" spans="1:27" x14ac:dyDescent="0.25">
      <c r="A4" s="8" t="s">
        <v>11</v>
      </c>
      <c r="B4" s="21">
        <f>[8]pn_foot_l_f0_means!B4</f>
        <v>-0.01</v>
      </c>
      <c r="C4" s="21">
        <f>[8]pn_foot_l_f0_means!C4</f>
        <v>0.5</v>
      </c>
      <c r="D4" s="21">
        <f>[8]pn_foot_l_f0_means!D4</f>
        <v>0.52</v>
      </c>
      <c r="E4" s="21"/>
      <c r="F4" s="23">
        <f>[9]pn_foot_h_f0_means!B4</f>
        <v>0.51</v>
      </c>
      <c r="G4" s="23">
        <f>[9]pn_foot_h_f0_means!C4</f>
        <v>1.03</v>
      </c>
      <c r="H4" s="23">
        <f>[9]pn_foot_h_f0_means!D4</f>
        <v>1.29</v>
      </c>
      <c r="I4" s="23"/>
      <c r="K4" s="15" t="s">
        <v>11</v>
      </c>
      <c r="L4" s="21"/>
      <c r="M4" s="21">
        <f>[10]pn_ana_l_f0_means!$C$4</f>
        <v>0.25</v>
      </c>
      <c r="N4" s="21"/>
      <c r="O4" s="21"/>
      <c r="P4" s="32"/>
      <c r="Q4" s="32">
        <f>[12]pn_ana_h_f0_means!$C$4</f>
        <v>1.58</v>
      </c>
      <c r="R4" s="32"/>
      <c r="S4" s="32"/>
      <c r="T4" s="2"/>
      <c r="W4" t="s">
        <v>11</v>
      </c>
      <c r="X4" t="s">
        <v>22</v>
      </c>
      <c r="Y4">
        <v>1.58</v>
      </c>
      <c r="Z4" t="s">
        <v>22</v>
      </c>
      <c r="AA4" t="s">
        <v>22</v>
      </c>
    </row>
    <row r="5" spans="1:27" x14ac:dyDescent="0.25">
      <c r="A5" s="8" t="s">
        <v>12</v>
      </c>
      <c r="B5" s="21">
        <f>[8]pn_foot_l_f0_means!B5</f>
        <v>0.01</v>
      </c>
      <c r="C5" s="21">
        <f>[8]pn_foot_l_f0_means!C5</f>
        <v>0.65</v>
      </c>
      <c r="D5" s="21">
        <f>[8]pn_foot_l_f0_means!D5</f>
        <v>0.8</v>
      </c>
      <c r="E5" s="21">
        <f>[8]pn_foot_l_f0_means!E5</f>
        <v>0.77</v>
      </c>
      <c r="F5" s="23">
        <f>[9]pn_foot_h_f0_means!B5</f>
        <v>0.59</v>
      </c>
      <c r="G5" s="23">
        <f>[9]pn_foot_h_f0_means!C5</f>
        <v>1.24</v>
      </c>
      <c r="H5" s="23">
        <f>[9]pn_foot_h_f0_means!D5</f>
        <v>1.52</v>
      </c>
      <c r="I5" s="23">
        <f>[9]pn_foot_h_f0_means!E5</f>
        <v>1.5</v>
      </c>
      <c r="J5" s="15"/>
      <c r="K5" s="15" t="s">
        <v>12</v>
      </c>
      <c r="L5" s="21">
        <f>[10]pn_ana_l_f0_means!B2</f>
        <v>0.77</v>
      </c>
      <c r="M5" s="21">
        <f>[10]pn_ana_l_f0_means!C2</f>
        <v>0.69</v>
      </c>
      <c r="N5" s="21">
        <f>[10]pn_ana_l_f0_means!D2</f>
        <v>0.37</v>
      </c>
      <c r="O5" s="21">
        <f>[10]pn_ana_l_f0_means!E2</f>
        <v>-0.25</v>
      </c>
      <c r="P5" s="32">
        <f>[12]pn_ana_h_f0_means!B2</f>
        <v>1.5</v>
      </c>
      <c r="Q5" s="32">
        <f>[12]pn_ana_h_f0_means!C2</f>
        <v>1.23</v>
      </c>
      <c r="R5" s="32">
        <f>[12]pn_ana_h_f0_means!D2</f>
        <v>1.1599999999999999</v>
      </c>
      <c r="S5" s="32">
        <f>[12]pn_ana_h_f0_means!E2</f>
        <v>0.54</v>
      </c>
      <c r="T5" s="2"/>
      <c r="W5" t="s">
        <v>12</v>
      </c>
      <c r="X5">
        <v>1.5</v>
      </c>
      <c r="Y5">
        <v>1.23</v>
      </c>
      <c r="Z5">
        <v>1.1599999999999999</v>
      </c>
      <c r="AA5">
        <v>0.54</v>
      </c>
    </row>
    <row r="6" spans="1:27" x14ac:dyDescent="0.25">
      <c r="A6" s="15" t="s">
        <v>13</v>
      </c>
      <c r="B6" s="21">
        <f>[8]pn_foot_l_f0_means!B6</f>
        <v>-0.11</v>
      </c>
      <c r="C6" s="21">
        <f>[8]pn_foot_l_f0_means!C6</f>
        <v>-0.43</v>
      </c>
      <c r="D6" s="21">
        <f>[8]pn_foot_l_f0_means!D6</f>
        <v>-0.33</v>
      </c>
      <c r="E6" s="21">
        <f>[8]pn_foot_l_f0_means!E6</f>
        <v>-0.28000000000000003</v>
      </c>
      <c r="F6" s="23">
        <f>[9]pn_foot_h_f0_means!B6</f>
        <v>0.88</v>
      </c>
      <c r="G6" s="23">
        <f>[9]pn_foot_h_f0_means!C6</f>
        <v>0.89</v>
      </c>
      <c r="H6" s="23">
        <f>[9]pn_foot_h_f0_means!D6</f>
        <v>1.04</v>
      </c>
      <c r="I6" s="23">
        <f>[9]pn_foot_h_f0_means!E6</f>
        <v>1.62</v>
      </c>
      <c r="K6" s="15" t="s">
        <v>13</v>
      </c>
      <c r="L6" s="21">
        <f>[10]pn_ana_l_f0_means!B3</f>
        <v>-0.28000000000000003</v>
      </c>
      <c r="M6" s="21">
        <f>[10]pn_ana_l_f0_means!C3</f>
        <v>-0.11</v>
      </c>
      <c r="N6" s="21">
        <f>[10]pn_ana_l_f0_means!D3</f>
        <v>-0.59</v>
      </c>
      <c r="O6" s="21">
        <f>[10]pn_ana_l_f0_means!E3</f>
        <v>-0.6</v>
      </c>
      <c r="P6" s="32">
        <f>[12]pn_ana_h_f0_means!B3</f>
        <v>1.62</v>
      </c>
      <c r="Q6" s="32">
        <f>[12]pn_ana_h_f0_means!C3</f>
        <v>1.32</v>
      </c>
      <c r="R6" s="32">
        <f>[12]pn_ana_h_f0_means!D3</f>
        <v>1.29</v>
      </c>
      <c r="S6" s="32">
        <f>[12]pn_ana_h_f0_means!E3</f>
        <v>1.06</v>
      </c>
      <c r="T6" s="2"/>
      <c r="W6" t="s">
        <v>13</v>
      </c>
      <c r="X6">
        <v>1.62</v>
      </c>
      <c r="Y6">
        <v>1.32</v>
      </c>
      <c r="Z6">
        <v>1.29</v>
      </c>
      <c r="AA6">
        <v>1.06</v>
      </c>
    </row>
    <row r="7" spans="1:27" x14ac:dyDescent="0.25">
      <c r="A7" s="2"/>
      <c r="B7" s="2"/>
      <c r="C7" s="2"/>
      <c r="D7" s="2"/>
      <c r="E7" s="2"/>
      <c r="F7" s="2"/>
      <c r="G7" s="2"/>
      <c r="H7" s="2"/>
      <c r="I7" s="2"/>
      <c r="J7" s="1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7" x14ac:dyDescent="0.25">
      <c r="A8" s="2"/>
      <c r="B8" s="2"/>
      <c r="C8" s="2"/>
      <c r="D8" s="2"/>
      <c r="E8" s="10"/>
      <c r="F8" s="2"/>
      <c r="G8" s="2"/>
      <c r="H8" s="2"/>
      <c r="I8" s="2"/>
      <c r="J8" s="12"/>
      <c r="K8" s="2"/>
      <c r="L8" s="2"/>
      <c r="M8" s="2"/>
      <c r="N8" s="2"/>
      <c r="O8" s="10"/>
      <c r="P8" s="2"/>
      <c r="Q8" s="2"/>
      <c r="R8" s="2"/>
      <c r="S8" s="2"/>
      <c r="T8" s="2"/>
    </row>
    <row r="9" spans="1:27" x14ac:dyDescent="0.25">
      <c r="A9" s="2"/>
      <c r="B9" s="2"/>
      <c r="C9" s="2"/>
      <c r="D9" s="2"/>
      <c r="E9" s="8"/>
      <c r="F9" s="2"/>
      <c r="G9" s="2"/>
      <c r="H9" s="2"/>
      <c r="I9" s="2"/>
      <c r="J9" s="12"/>
      <c r="K9" s="2"/>
      <c r="L9" s="2"/>
      <c r="M9" s="2"/>
      <c r="N9" s="2"/>
      <c r="O9" s="8"/>
      <c r="P9" s="2"/>
      <c r="Q9" s="2"/>
      <c r="R9" s="2"/>
      <c r="S9" s="2"/>
      <c r="T9" s="2"/>
    </row>
    <row r="13" spans="1:27" ht="15" customHeight="1" x14ac:dyDescent="0.25"/>
    <row r="14" spans="1:27" x14ac:dyDescent="0.25">
      <c r="G14" s="32"/>
    </row>
    <row r="18" spans="10:14" x14ac:dyDescent="0.25">
      <c r="J18" s="14"/>
      <c r="K18" s="11"/>
      <c r="L18" s="11"/>
      <c r="M18" s="11"/>
      <c r="N18" s="11"/>
    </row>
    <row r="19" spans="10:14" x14ac:dyDescent="0.25">
      <c r="J19" s="14"/>
      <c r="K19" s="11"/>
      <c r="L19" s="11"/>
      <c r="M19" s="11"/>
      <c r="N19" s="11"/>
    </row>
    <row r="20" spans="10:14" x14ac:dyDescent="0.25">
      <c r="J20" s="14"/>
      <c r="K20" s="11"/>
      <c r="L20" s="11"/>
      <c r="M20" s="11"/>
      <c r="N20" s="11"/>
    </row>
    <row r="21" spans="10:14" x14ac:dyDescent="0.25">
      <c r="J21" s="14"/>
      <c r="K21" s="11"/>
      <c r="L21" s="11"/>
      <c r="M21" s="11"/>
      <c r="N21" s="11"/>
    </row>
    <row r="22" spans="10:14" x14ac:dyDescent="0.25">
      <c r="J22" s="14"/>
      <c r="K22" s="11"/>
      <c r="L22" s="11"/>
      <c r="M22" s="11"/>
      <c r="N22" s="11"/>
    </row>
    <row r="23" spans="10:14" x14ac:dyDescent="0.25">
      <c r="J23" s="14"/>
      <c r="K23" s="11"/>
      <c r="L23" s="11"/>
      <c r="M23" s="11"/>
      <c r="N23" s="11"/>
    </row>
    <row r="24" spans="10:14" x14ac:dyDescent="0.25">
      <c r="J24" s="14"/>
      <c r="K24" s="11"/>
      <c r="L24" s="11"/>
      <c r="M24" s="11"/>
      <c r="N24" s="11"/>
    </row>
    <row r="25" spans="10:14" x14ac:dyDescent="0.25">
      <c r="J25" s="14"/>
      <c r="K25" s="11"/>
      <c r="L25" s="11"/>
      <c r="M25" s="11"/>
      <c r="N25" s="11"/>
    </row>
    <row r="26" spans="10:14" ht="15" customHeight="1" x14ac:dyDescent="0.25">
      <c r="J26" s="14"/>
      <c r="K26" s="11"/>
      <c r="L26" s="11"/>
      <c r="M26" s="11"/>
      <c r="N26" s="11"/>
    </row>
    <row r="27" spans="10:14" x14ac:dyDescent="0.25">
      <c r="J27" s="14"/>
      <c r="K27" s="11"/>
      <c r="L27" s="11"/>
      <c r="M27" s="11"/>
      <c r="N27" s="11"/>
    </row>
    <row r="28" spans="10:14" x14ac:dyDescent="0.25">
      <c r="J28" s="14"/>
      <c r="K28" s="11"/>
      <c r="L28" s="11"/>
      <c r="M28" s="11"/>
      <c r="N28" s="11"/>
    </row>
    <row r="29" spans="10:14" x14ac:dyDescent="0.25">
      <c r="J29" s="14"/>
      <c r="K29" s="11"/>
      <c r="L29" s="11"/>
      <c r="M29" s="11"/>
      <c r="N29" s="11"/>
    </row>
    <row r="30" spans="10:14" x14ac:dyDescent="0.25">
      <c r="J30" s="14"/>
      <c r="K30" s="11"/>
      <c r="L30" s="11"/>
      <c r="M30" s="11"/>
      <c r="N30" s="11"/>
    </row>
    <row r="31" spans="10:14" ht="15" customHeight="1" x14ac:dyDescent="0.25">
      <c r="J31" s="14"/>
      <c r="K31" s="11"/>
      <c r="L31" s="11"/>
      <c r="M31" s="11"/>
      <c r="N31" s="11"/>
    </row>
    <row r="32" spans="10:14" x14ac:dyDescent="0.25">
      <c r="J32" s="14"/>
      <c r="K32" s="11"/>
      <c r="L32" s="11"/>
      <c r="M32" s="11"/>
      <c r="N32" s="11"/>
    </row>
    <row r="33" spans="1:15" x14ac:dyDescent="0.25">
      <c r="J33" s="14"/>
      <c r="K33" s="11"/>
      <c r="L33" s="11"/>
      <c r="M33" s="11"/>
      <c r="N33" s="11"/>
    </row>
    <row r="34" spans="1:15" x14ac:dyDescent="0.25">
      <c r="J34" s="14"/>
      <c r="K34" s="11"/>
      <c r="L34" s="11"/>
      <c r="M34" s="11"/>
      <c r="N34" s="11"/>
    </row>
    <row r="35" spans="1:15" x14ac:dyDescent="0.25">
      <c r="J35" s="14"/>
      <c r="K35" s="11"/>
      <c r="L35" s="11"/>
      <c r="M35" s="11"/>
      <c r="N35" s="11"/>
    </row>
    <row r="36" spans="1:15" x14ac:dyDescent="0.25">
      <c r="B36" t="s">
        <v>21</v>
      </c>
      <c r="J36" s="14"/>
      <c r="L36" t="s">
        <v>21</v>
      </c>
    </row>
    <row r="37" spans="1:15" x14ac:dyDescent="0.25">
      <c r="B37" s="18" t="str">
        <f>B2</f>
        <v>1-syl</v>
      </c>
      <c r="C37" s="18" t="str">
        <f>C2</f>
        <v>2-syl</v>
      </c>
      <c r="D37" s="18" t="str">
        <f>D2</f>
        <v>3-syl</v>
      </c>
      <c r="E37" s="18" t="str">
        <f>E2</f>
        <v>4-syl</v>
      </c>
      <c r="J37" s="14"/>
      <c r="L37" s="18" t="str">
        <f>L2</f>
        <v>ana-0</v>
      </c>
      <c r="M37" s="18" t="str">
        <f>M2</f>
        <v>ana-1</v>
      </c>
      <c r="N37" s="18" t="str">
        <f>N2</f>
        <v>ana-2</v>
      </c>
      <c r="O37" s="18" t="str">
        <f>O2</f>
        <v>ana-3</v>
      </c>
    </row>
    <row r="38" spans="1:15" x14ac:dyDescent="0.25">
      <c r="A38" s="15" t="s">
        <v>12</v>
      </c>
      <c r="B38" s="30">
        <f>[13]pn_foot_exc_f0_means!B5</f>
        <v>1.21</v>
      </c>
      <c r="C38" s="30">
        <f>[13]pn_foot_exc_f0_means!C5</f>
        <v>1.39</v>
      </c>
      <c r="D38" s="30">
        <f>[13]pn_foot_exc_f0_means!D5</f>
        <v>1.88</v>
      </c>
      <c r="E38" s="30">
        <f>[13]pn_foot_exc_f0_means!E5</f>
        <v>1.78</v>
      </c>
      <c r="J38" s="14"/>
      <c r="K38" s="15" t="s">
        <v>12</v>
      </c>
      <c r="L38" s="33">
        <f>[11]pn_ana_exc_f0_means!B2</f>
        <v>1.78</v>
      </c>
      <c r="M38" s="33">
        <f>[11]pn_ana_exc_f0_means!C2</f>
        <v>1.36</v>
      </c>
      <c r="N38" s="33">
        <f>[11]pn_ana_exc_f0_means!D2</f>
        <v>1.91</v>
      </c>
      <c r="O38" s="33">
        <f>[11]pn_ana_exc_f0_means!E2</f>
        <v>1.9</v>
      </c>
    </row>
    <row r="39" spans="1:15" x14ac:dyDescent="0.25">
      <c r="A39" s="15" t="s">
        <v>13</v>
      </c>
      <c r="B39" s="30">
        <f>[13]pn_foot_exc_f0_means!B6</f>
        <v>2.06</v>
      </c>
      <c r="C39" s="30">
        <f>[13]pn_foot_exc_f0_means!C6</f>
        <v>2.68</v>
      </c>
      <c r="D39" s="30">
        <f>[13]pn_foot_exc_f0_means!D6</f>
        <v>2.9</v>
      </c>
      <c r="E39" s="30">
        <f>[13]pn_foot_exc_f0_means!E6</f>
        <v>4.07</v>
      </c>
      <c r="J39" s="14"/>
      <c r="K39" s="15" t="s">
        <v>13</v>
      </c>
      <c r="L39" s="33">
        <f>[11]pn_ana_exc_f0_means!B3</f>
        <v>4.07</v>
      </c>
      <c r="M39" s="33">
        <f>[11]pn_ana_exc_f0_means!C3</f>
        <v>3.07</v>
      </c>
      <c r="N39" s="33">
        <f>[11]pn_ana_exc_f0_means!D3</f>
        <v>4.08</v>
      </c>
      <c r="O39" s="33">
        <f>[11]pn_ana_exc_f0_means!E3</f>
        <v>3.66</v>
      </c>
    </row>
    <row r="40" spans="1:15" x14ac:dyDescent="0.25">
      <c r="J40" s="14"/>
      <c r="K40" s="11"/>
      <c r="L40" s="11"/>
      <c r="M40" s="11"/>
      <c r="N40" s="11"/>
    </row>
    <row r="41" spans="1:15" x14ac:dyDescent="0.25">
      <c r="J41" s="14"/>
      <c r="K41" s="11"/>
      <c r="L41" s="11"/>
      <c r="M41" s="11"/>
      <c r="N41" s="11"/>
    </row>
    <row r="42" spans="1:15" x14ac:dyDescent="0.25">
      <c r="J42" s="14"/>
      <c r="K42" s="11"/>
      <c r="L42" s="11"/>
      <c r="M42" s="11"/>
      <c r="N42" s="1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F6B8-356E-4F46-8CB3-FB5D4C9B24CE}">
  <dimension ref="A1:T67"/>
  <sheetViews>
    <sheetView topLeftCell="A16" zoomScale="70" zoomScaleNormal="70" workbookViewId="0">
      <selection activeCell="A16" sqref="A16:XFD16"/>
    </sheetView>
  </sheetViews>
  <sheetFormatPr defaultRowHeight="15" x14ac:dyDescent="0.25"/>
  <cols>
    <col min="7" max="7" width="13.5703125" bestFit="1" customWidth="1"/>
    <col min="9" max="9" width="2.85546875" customWidth="1"/>
    <col min="10" max="10" width="4.42578125" style="13" customWidth="1"/>
    <col min="11" max="11" width="11.140625" bestFit="1" customWidth="1"/>
    <col min="20" max="21" width="4.140625" customWidth="1"/>
  </cols>
  <sheetData>
    <row r="1" spans="1:20" hidden="1" x14ac:dyDescent="0.25">
      <c r="A1" s="7" t="s">
        <v>1</v>
      </c>
      <c r="B1" s="7" t="str">
        <f>IF(ISBLANK('Time Parameters'!B1), "", 'Time Parameters'!B1)</f>
        <v>l_t</v>
      </c>
      <c r="C1" s="7" t="str">
        <f>IF(ISBLANK('Time Parameters'!C1), "", 'Time Parameters'!C1)</f>
        <v/>
      </c>
      <c r="D1" s="7" t="str">
        <f>IF(ISBLANK('Time Parameters'!D1), "", 'Time Parameters'!D1)</f>
        <v/>
      </c>
      <c r="E1" s="7" t="str">
        <f>IF(ISBLANK('Time Parameters'!E1), "", 'Time Parameters'!E1)</f>
        <v/>
      </c>
      <c r="F1" s="7" t="str">
        <f>IF(ISBLANK('Time Parameters'!F1), "", 'Time Parameters'!F1)</f>
        <v>h_t</v>
      </c>
      <c r="G1" s="2" t="str">
        <f>IF(ISBLANK('Time Parameters'!G1), "", 'Time Parameters'!G1)</f>
        <v/>
      </c>
      <c r="H1" s="2" t="str">
        <f>IF(ISBLANK('Time Parameters'!H1), "", 'Time Parameters'!H1)</f>
        <v/>
      </c>
      <c r="I1" s="2" t="str">
        <f>IF(ISBLANK('Time Parameters'!I1), "", 'Time Parameters'!I1)</f>
        <v/>
      </c>
      <c r="J1" s="12" t="str">
        <f>IF(ISBLANK('Time Parameters'!J1), "", 'Time Parameters'!J1)</f>
        <v/>
      </c>
      <c r="K1" s="6" t="str">
        <f>IF(ISBLANK('Time Parameters'!K1), "", 'Time Parameters'!K1)</f>
        <v>Ana</v>
      </c>
      <c r="L1" s="7" t="str">
        <f>IF(ISBLANK('Time Parameters'!L1), "", 'Time Parameters'!L1)</f>
        <v>l_t</v>
      </c>
      <c r="M1" s="7" t="str">
        <f>IF(ISBLANK('Time Parameters'!M1), "", 'Time Parameters'!M1)</f>
        <v/>
      </c>
      <c r="N1" s="7" t="str">
        <f>IF(ISBLANK('Time Parameters'!N1), "", 'Time Parameters'!N1)</f>
        <v/>
      </c>
      <c r="O1" s="7" t="str">
        <f>IF(ISBLANK('Time Parameters'!O1), "", 'Time Parameters'!O1)</f>
        <v/>
      </c>
      <c r="P1" s="7" t="str">
        <f>IF(ISBLANK('Time Parameters'!P1), "", 'Time Parameters'!P1)</f>
        <v>h_t</v>
      </c>
      <c r="Q1" s="2" t="str">
        <f>IF(ISBLANK('Time Parameters'!Q1), "", 'Time Parameters'!Q1)</f>
        <v/>
      </c>
      <c r="R1" s="2" t="str">
        <f>IF(ISBLANK('Time Parameters'!R1), "", 'Time Parameters'!R1)</f>
        <v/>
      </c>
      <c r="S1" s="2" t="str">
        <f>IF(ISBLANK('Time Parameters'!S1), "", 'Time Parameters'!S1)</f>
        <v/>
      </c>
    </row>
    <row r="2" spans="1:20" hidden="1" x14ac:dyDescent="0.25">
      <c r="A2" s="9"/>
      <c r="B2" s="16" t="str">
        <f>IF(ISBLANK('Time Parameters'!B2), "", 'Time Parameters'!B2)</f>
        <v>1-syl</v>
      </c>
      <c r="C2" s="16" t="str">
        <f>IF(ISBLANK('Time Parameters'!C2), "", 'Time Parameters'!C2)</f>
        <v>2-syl</v>
      </c>
      <c r="D2" s="16" t="str">
        <f>IF(ISBLANK('Time Parameters'!D2), "", 'Time Parameters'!D2)</f>
        <v>3-syl</v>
      </c>
      <c r="E2" s="16" t="str">
        <f>IF(ISBLANK('Time Parameters'!E2), "", 'Time Parameters'!E2)</f>
        <v>4-syl</v>
      </c>
      <c r="F2" s="5" t="str">
        <f>IF(ISBLANK('Time Parameters'!F2), "", 'Time Parameters'!F2)</f>
        <v>1-syl</v>
      </c>
      <c r="G2" s="5" t="str">
        <f>IF(ISBLANK('Time Parameters'!G2), "", 'Time Parameters'!G2)</f>
        <v>2-syl</v>
      </c>
      <c r="H2" s="5" t="str">
        <f>IF(ISBLANK('Time Parameters'!H2), "", 'Time Parameters'!H2)</f>
        <v>3-syl</v>
      </c>
      <c r="I2" s="5" t="str">
        <f>IF(ISBLANK('Time Parameters'!I2), "", 'Time Parameters'!I2)</f>
        <v>4-syl</v>
      </c>
      <c r="J2" s="13" t="str">
        <f>IF(ISBLANK('Time Parameters'!J2), "", 'Time Parameters'!J2)</f>
        <v/>
      </c>
      <c r="K2" s="8" t="str">
        <f>IF(ISBLANK('Time Parameters'!K2), "", 'Time Parameters'!K2)</f>
        <v/>
      </c>
      <c r="L2" s="16" t="str">
        <f>IF(ISBLANK('Time Parameters'!L2), "", 'Time Parameters'!L2)</f>
        <v>ana-0</v>
      </c>
      <c r="M2" s="16" t="str">
        <f>IF(ISBLANK('Time Parameters'!M2), "", 'Time Parameters'!M2)</f>
        <v>ana-1</v>
      </c>
      <c r="N2" s="16" t="str">
        <f>IF(ISBLANK('Time Parameters'!N2), "", 'Time Parameters'!N2)</f>
        <v>ana-2</v>
      </c>
      <c r="O2" s="16" t="str">
        <f>IF(ISBLANK('Time Parameters'!O2), "", 'Time Parameters'!O2)</f>
        <v>ana-3</v>
      </c>
      <c r="P2" s="5" t="str">
        <f>IF(ISBLANK('Time Parameters'!P2), "", 'Time Parameters'!P2)</f>
        <v>ana-0</v>
      </c>
      <c r="Q2" s="5" t="str">
        <f>IF(ISBLANK('Time Parameters'!Q2), "", 'Time Parameters'!Q2)</f>
        <v>ana-1</v>
      </c>
      <c r="R2" s="5" t="str">
        <f>IF(ISBLANK('Time Parameters'!R2), "", 'Time Parameters'!R2)</f>
        <v>ana-2</v>
      </c>
      <c r="S2" s="5" t="str">
        <f>IF(ISBLANK('Time Parameters'!S2), "", 'Time Parameters'!S2)</f>
        <v>ana-3</v>
      </c>
    </row>
    <row r="3" spans="1:20" hidden="1" x14ac:dyDescent="0.25">
      <c r="A3" s="9" t="s">
        <v>10</v>
      </c>
      <c r="B3" s="24">
        <f>IF(ISBLANK('Time Parameters'!B3), "", 'Time Parameters'!B3)</f>
        <v>60.71</v>
      </c>
      <c r="C3" s="24">
        <f>IF(ISBLANK('Time Parameters'!C3), "", 'Time Parameters'!C3)</f>
        <v>104.5</v>
      </c>
      <c r="D3" s="25" t="str">
        <f>IF(ISBLANK('Time Parameters'!D3), "", 'Time Parameters'!D3)</f>
        <v/>
      </c>
      <c r="E3" s="25" t="str">
        <f>IF(ISBLANK('Time Parameters'!E3), "", 'Time Parameters'!E3)</f>
        <v/>
      </c>
      <c r="F3" s="26" t="str">
        <f>IF(ISBLANK('Time Parameters'!F3), "", 'Time Parameters'!F3)</f>
        <v/>
      </c>
      <c r="G3" s="26" t="str">
        <f>IF(ISBLANK('Time Parameters'!G3), "", 'Time Parameters'!G3)</f>
        <v/>
      </c>
      <c r="H3" s="26" t="str">
        <f>IF(ISBLANK('Time Parameters'!H3), "", 'Time Parameters'!H3)</f>
        <v/>
      </c>
      <c r="I3" s="26" t="str">
        <f>IF(ISBLANK('Time Parameters'!I3), "", 'Time Parameters'!I3)</f>
        <v/>
      </c>
      <c r="J3" s="1" t="str">
        <f>IF(ISBLANK('Time Parameters'!J3), "", 'Time Parameters'!J3)</f>
        <v/>
      </c>
      <c r="K3" s="15" t="str">
        <f>IF(ISBLANK('Time Parameters'!K3), "", 'Time Parameters'!K3)</f>
        <v>L*</v>
      </c>
      <c r="L3" s="27" t="str">
        <f>IF(ISBLANK('Time Parameters'!L3), "", 'Time Parameters'!L3)</f>
        <v/>
      </c>
      <c r="M3" s="27" t="str">
        <f>IF(ISBLANK('Time Parameters'!M3), "", 'Time Parameters'!M3)</f>
        <v/>
      </c>
      <c r="N3" s="27" t="str">
        <f>IF(ISBLANK('Time Parameters'!N3), "", 'Time Parameters'!N3)</f>
        <v/>
      </c>
      <c r="O3" s="27" t="str">
        <f>IF(ISBLANK('Time Parameters'!O3), "", 'Time Parameters'!O3)</f>
        <v/>
      </c>
      <c r="P3" s="26" t="str">
        <f>IF(ISBLANK('Time Parameters'!P3), "", 'Time Parameters'!P3)</f>
        <v/>
      </c>
      <c r="Q3" s="26" t="str">
        <f>IF(ISBLANK('Time Parameters'!Q3), "", 'Time Parameters'!Q3)</f>
        <v/>
      </c>
      <c r="R3" s="26" t="str">
        <f>IF(ISBLANK('Time Parameters'!R3), "", 'Time Parameters'!R3)</f>
        <v/>
      </c>
      <c r="S3" s="26" t="str">
        <f>IF(ISBLANK('Time Parameters'!S3), "", 'Time Parameters'!S3)</f>
        <v/>
      </c>
    </row>
    <row r="4" spans="1:20" hidden="1" x14ac:dyDescent="0.25">
      <c r="A4" s="8" t="s">
        <v>11</v>
      </c>
      <c r="B4" s="27" t="str">
        <f>IF(ISBLANK('Time Parameters'!B4), "", 'Time Parameters'!B4)</f>
        <v/>
      </c>
      <c r="C4" s="27" t="str">
        <f>IF(ISBLANK('Time Parameters'!C4), "", 'Time Parameters'!C4)</f>
        <v/>
      </c>
      <c r="D4" s="27" t="str">
        <f>IF(ISBLANK('Time Parameters'!D4), "", 'Time Parameters'!D4)</f>
        <v/>
      </c>
      <c r="E4" s="27" t="str">
        <f>IF(ISBLANK('Time Parameters'!E4), "", 'Time Parameters'!E4)</f>
        <v/>
      </c>
      <c r="F4" s="28">
        <f>IF(ISBLANK('Time Parameters'!F4), "", 'Time Parameters'!F4)</f>
        <v>106.42</v>
      </c>
      <c r="G4" s="28">
        <f>IF(ISBLANK('Time Parameters'!G4), "", 'Time Parameters'!G4)</f>
        <v>112.37</v>
      </c>
      <c r="H4" s="28">
        <f>IF(ISBLANK('Time Parameters'!H4), "", 'Time Parameters'!H4)</f>
        <v>129.69</v>
      </c>
      <c r="I4" s="28" t="str">
        <f>IF(ISBLANK('Time Parameters'!I4), "", 'Time Parameters'!I4)</f>
        <v/>
      </c>
      <c r="J4" s="13" t="str">
        <f>IF(ISBLANK('Time Parameters'!J4), "", 'Time Parameters'!J4)</f>
        <v/>
      </c>
      <c r="K4" s="15" t="str">
        <f>IF(ISBLANK('Time Parameters'!K4), "", 'Time Parameters'!K4)</f>
        <v>H*</v>
      </c>
      <c r="L4" s="27" t="str">
        <f>IF(ISBLANK('Time Parameters'!L4), "", 'Time Parameters'!L4)</f>
        <v/>
      </c>
      <c r="M4" s="27" t="str">
        <f>IF(ISBLANK('Time Parameters'!M4), "", 'Time Parameters'!M4)</f>
        <v/>
      </c>
      <c r="N4" s="27" t="str">
        <f>IF(ISBLANK('Time Parameters'!N4), "", 'Time Parameters'!N4)</f>
        <v/>
      </c>
      <c r="O4" s="29" t="str">
        <f>IF(ISBLANK('Time Parameters'!O4), "", 'Time Parameters'!O4)</f>
        <v/>
      </c>
      <c r="P4" s="28" t="str">
        <f>IF(ISBLANK('Time Parameters'!P4), "", 'Time Parameters'!P4)</f>
        <v/>
      </c>
      <c r="Q4" s="28">
        <f>IF(ISBLANK('Time Parameters'!Q4), "", 'Time Parameters'!Q4)</f>
        <v>85.73</v>
      </c>
      <c r="R4" s="28" t="str">
        <f>IF(ISBLANK('Time Parameters'!R4), "", 'Time Parameters'!R4)</f>
        <v/>
      </c>
      <c r="S4" s="28" t="str">
        <f>IF(ISBLANK('Time Parameters'!S4), "", 'Time Parameters'!S4)</f>
        <v/>
      </c>
    </row>
    <row r="5" spans="1:20" hidden="1" x14ac:dyDescent="0.25">
      <c r="A5" s="8" t="s">
        <v>12</v>
      </c>
      <c r="B5" s="24">
        <f>IF(ISBLANK('Time Parameters'!B5), "", 'Time Parameters'!B5)</f>
        <v>79.5</v>
      </c>
      <c r="C5" s="24">
        <f>IF(ISBLANK('Time Parameters'!C5), "", 'Time Parameters'!C5)</f>
        <v>76.33</v>
      </c>
      <c r="D5" s="24">
        <f>IF(ISBLANK('Time Parameters'!D5), "", 'Time Parameters'!D5)</f>
        <v>37</v>
      </c>
      <c r="E5" s="24">
        <f>IF(ISBLANK('Time Parameters'!E5), "", 'Time Parameters'!E5)</f>
        <v>45.5</v>
      </c>
      <c r="F5" s="28">
        <f>IF(ISBLANK('Time Parameters'!F5), "", 'Time Parameters'!F5)</f>
        <v>162</v>
      </c>
      <c r="G5" s="28">
        <f>IF(ISBLANK('Time Parameters'!G5), "", 'Time Parameters'!G5)</f>
        <v>196.67</v>
      </c>
      <c r="H5" s="28">
        <f>IF(ISBLANK('Time Parameters'!H5), "", 'Time Parameters'!H5)</f>
        <v>187.2</v>
      </c>
      <c r="I5" s="28">
        <f>IF(ISBLANK('Time Parameters'!I5), "", 'Time Parameters'!I5)</f>
        <v>210.25</v>
      </c>
      <c r="J5" s="15" t="str">
        <f>IF(ISBLANK('Time Parameters'!J5), "", 'Time Parameters'!J5)</f>
        <v/>
      </c>
      <c r="K5" s="15" t="str">
        <f>IF(ISBLANK('Time Parameters'!K5), "", 'Time Parameters'!K5)</f>
        <v>&gt;H*</v>
      </c>
      <c r="L5" s="24">
        <f>IF(ISBLANK('Time Parameters'!L5), "", 'Time Parameters'!L5)</f>
        <v>45.5</v>
      </c>
      <c r="M5" s="24">
        <f>IF(ISBLANK('Time Parameters'!M5), "", 'Time Parameters'!M5)</f>
        <v>54.78</v>
      </c>
      <c r="N5" s="24">
        <f>IF(ISBLANK('Time Parameters'!N5), "", 'Time Parameters'!N5)</f>
        <v>41.75</v>
      </c>
      <c r="O5" s="24">
        <f>IF(ISBLANK('Time Parameters'!O5), "", 'Time Parameters'!O5)</f>
        <v>31.75</v>
      </c>
      <c r="P5" s="28">
        <f>IF(ISBLANK('Time Parameters'!P5), "", 'Time Parameters'!P5)</f>
        <v>210.25</v>
      </c>
      <c r="Q5" s="28">
        <f>IF(ISBLANK('Time Parameters'!Q5), "", 'Time Parameters'!Q5)</f>
        <v>152.88999999999999</v>
      </c>
      <c r="R5" s="28">
        <f>IF(ISBLANK('Time Parameters'!R5), "", 'Time Parameters'!R5)</f>
        <v>149.5</v>
      </c>
      <c r="S5" s="28">
        <f>IF(ISBLANK('Time Parameters'!S5), "", 'Time Parameters'!S5)</f>
        <v>151.5</v>
      </c>
    </row>
    <row r="6" spans="1:20" hidden="1" x14ac:dyDescent="0.25">
      <c r="A6" s="15" t="s">
        <v>13</v>
      </c>
      <c r="B6" s="24">
        <f>IF(ISBLANK('Time Parameters'!B6), "", 'Time Parameters'!B6)</f>
        <v>84.74</v>
      </c>
      <c r="C6" s="24">
        <f>IF(ISBLANK('Time Parameters'!C6), "", 'Time Parameters'!C6)</f>
        <v>93.41</v>
      </c>
      <c r="D6" s="24">
        <f>IF(ISBLANK('Time Parameters'!D6), "", 'Time Parameters'!D6)</f>
        <v>85.32</v>
      </c>
      <c r="E6" s="24">
        <f>IF(ISBLANK('Time Parameters'!E6), "", 'Time Parameters'!E6)</f>
        <v>70.510000000000005</v>
      </c>
      <c r="F6" s="28">
        <f>IF(ISBLANK('Time Parameters'!F6), "", 'Time Parameters'!F6)</f>
        <v>203.62</v>
      </c>
      <c r="G6" s="28">
        <f>IF(ISBLANK('Time Parameters'!G6), "", 'Time Parameters'!G6)</f>
        <v>268.35000000000002</v>
      </c>
      <c r="H6" s="28">
        <f>IF(ISBLANK('Time Parameters'!H6), "", 'Time Parameters'!H6)</f>
        <v>281.08</v>
      </c>
      <c r="I6" s="28">
        <f>IF(ISBLANK('Time Parameters'!I6), "", 'Time Parameters'!I6)</f>
        <v>278.88</v>
      </c>
      <c r="J6" s="13" t="str">
        <f>IF(ISBLANK('Time Parameters'!J6), "", 'Time Parameters'!J6)</f>
        <v/>
      </c>
      <c r="K6" s="15" t="str">
        <f>IF(ISBLANK('Time Parameters'!K6), "", 'Time Parameters'!K6)</f>
        <v>L*H</v>
      </c>
      <c r="L6" s="24">
        <f>IF(ISBLANK('Time Parameters'!L6), "", 'Time Parameters'!L6)</f>
        <v>70.510000000000005</v>
      </c>
      <c r="M6" s="24">
        <f>IF(ISBLANK('Time Parameters'!M6), "", 'Time Parameters'!M6)</f>
        <v>69.28</v>
      </c>
      <c r="N6" s="24">
        <f>IF(ISBLANK('Time Parameters'!N6), "", 'Time Parameters'!N6)</f>
        <v>68.72</v>
      </c>
      <c r="O6" s="24">
        <f>IF(ISBLANK('Time Parameters'!O6), "", 'Time Parameters'!O6)</f>
        <v>81.38</v>
      </c>
      <c r="P6" s="28">
        <f>IF(ISBLANK('Time Parameters'!P6), "", 'Time Parameters'!P6)</f>
        <v>278.88</v>
      </c>
      <c r="Q6" s="28">
        <f>IF(ISBLANK('Time Parameters'!Q6), "", 'Time Parameters'!Q6)</f>
        <v>216.92</v>
      </c>
      <c r="R6" s="28">
        <f>IF(ISBLANK('Time Parameters'!R6), "", 'Time Parameters'!R6)</f>
        <v>247.02</v>
      </c>
      <c r="S6" s="28">
        <f>IF(ISBLANK('Time Parameters'!S6), "", 'Time Parameters'!S6)</f>
        <v>256.87</v>
      </c>
    </row>
    <row r="7" spans="1:20" hidden="1" x14ac:dyDescent="0.25"/>
    <row r="8" spans="1:20" hidden="1" x14ac:dyDescent="0.25"/>
    <row r="9" spans="1:20" hidden="1" x14ac:dyDescent="0.25">
      <c r="A9" s="7" t="str">
        <f>'F0 Parameters'!A1</f>
        <v>Foot</v>
      </c>
      <c r="B9" s="7" t="str">
        <f>IF(ISBLANK('F0 Parameters'!B1), "", 'F0 Parameters'!B1)</f>
        <v>l_f0</v>
      </c>
      <c r="C9" s="7" t="str">
        <f>IF(ISBLANK('F0 Parameters'!C1), "", 'F0 Parameters'!C1)</f>
        <v/>
      </c>
      <c r="D9" s="7" t="str">
        <f>IF(ISBLANK('F0 Parameters'!D1), "", 'F0 Parameters'!D1)</f>
        <v/>
      </c>
      <c r="E9" s="7" t="str">
        <f>IF(ISBLANK('F0 Parameters'!E1), "", 'F0 Parameters'!E1)</f>
        <v/>
      </c>
      <c r="F9" s="7" t="str">
        <f>IF(ISBLANK('F0 Parameters'!F1), "", 'F0 Parameters'!F1)</f>
        <v>h_f0</v>
      </c>
      <c r="G9" s="2" t="str">
        <f>IF(ISBLANK('F0 Parameters'!G1), "", 'F0 Parameters'!G1)</f>
        <v/>
      </c>
      <c r="H9" s="2" t="str">
        <f>IF(ISBLANK('F0 Parameters'!H1), "", 'F0 Parameters'!H1)</f>
        <v/>
      </c>
      <c r="I9" s="2" t="str">
        <f>IF(ISBLANK('F0 Parameters'!I1), "", 'F0 Parameters'!I1)</f>
        <v/>
      </c>
      <c r="J9" s="12" t="str">
        <f>IF(ISBLANK('F0 Parameters'!J1), "", 'F0 Parameters'!J1)</f>
        <v/>
      </c>
      <c r="K9" s="6" t="str">
        <f>IF(ISBLANK('F0 Parameters'!K1), "", 'F0 Parameters'!K1)</f>
        <v>Anac.</v>
      </c>
      <c r="L9" s="7" t="str">
        <f>IF(ISBLANK('F0 Parameters'!L1), "", 'F0 Parameters'!L1)</f>
        <v>l_f0</v>
      </c>
      <c r="M9" s="7" t="str">
        <f>IF(ISBLANK('F0 Parameters'!M1), "", 'F0 Parameters'!M1)</f>
        <v/>
      </c>
      <c r="N9" s="7" t="str">
        <f>IF(ISBLANK('F0 Parameters'!N1), "", 'F0 Parameters'!N1)</f>
        <v/>
      </c>
      <c r="O9" s="7" t="str">
        <f>IF(ISBLANK('F0 Parameters'!O1), "", 'F0 Parameters'!O1)</f>
        <v/>
      </c>
      <c r="P9" s="7" t="str">
        <f>IF(ISBLANK('F0 Parameters'!P1), "", 'F0 Parameters'!P1)</f>
        <v>h_f0</v>
      </c>
      <c r="Q9" s="2" t="str">
        <f>IF(ISBLANK('F0 Parameters'!Q1), "", 'F0 Parameters'!Q1)</f>
        <v/>
      </c>
      <c r="R9" s="2" t="str">
        <f>IF(ISBLANK('F0 Parameters'!R1), "", 'F0 Parameters'!R1)</f>
        <v/>
      </c>
      <c r="S9" s="2" t="str">
        <f>IF(ISBLANK('F0 Parameters'!S1), "", 'F0 Parameters'!S1)</f>
        <v/>
      </c>
      <c r="T9" s="2"/>
    </row>
    <row r="10" spans="1:20" hidden="1" x14ac:dyDescent="0.25">
      <c r="A10" s="9">
        <f>'F0 Parameters'!A2</f>
        <v>0</v>
      </c>
      <c r="B10" s="16" t="str">
        <f>IF(ISBLANK('F0 Parameters'!B2), "", 'F0 Parameters'!B2)</f>
        <v>1-syl</v>
      </c>
      <c r="C10" s="16" t="str">
        <f>IF(ISBLANK('F0 Parameters'!C2), "", 'F0 Parameters'!C2)</f>
        <v>2-syl</v>
      </c>
      <c r="D10" s="16" t="str">
        <f>IF(ISBLANK('F0 Parameters'!D2), "", 'F0 Parameters'!D2)</f>
        <v>3-syl</v>
      </c>
      <c r="E10" s="16" t="str">
        <f>IF(ISBLANK('F0 Parameters'!E2), "", 'F0 Parameters'!E2)</f>
        <v>4-syl</v>
      </c>
      <c r="F10" s="5" t="str">
        <f>IF(ISBLANK('F0 Parameters'!F2), "", 'F0 Parameters'!F2)</f>
        <v>1-syl</v>
      </c>
      <c r="G10" s="5" t="str">
        <f>IF(ISBLANK('F0 Parameters'!G2), "", 'F0 Parameters'!G2)</f>
        <v>2-syl</v>
      </c>
      <c r="H10" s="5" t="str">
        <f>IF(ISBLANK('F0 Parameters'!H2), "", 'F0 Parameters'!H2)</f>
        <v>3-syl</v>
      </c>
      <c r="I10" s="5" t="str">
        <f>IF(ISBLANK('F0 Parameters'!I2), "", 'F0 Parameters'!I2)</f>
        <v>4-syl</v>
      </c>
      <c r="J10" s="17" t="str">
        <f>IF(ISBLANK('F0 Parameters'!J2), "", 'F0 Parameters'!J2)</f>
        <v>4-syl / ana-0</v>
      </c>
      <c r="K10" s="8" t="str">
        <f>IF(ISBLANK('F0 Parameters'!K2), "", 'F0 Parameters'!K2)</f>
        <v/>
      </c>
      <c r="L10" s="16" t="str">
        <f>IF(ISBLANK('F0 Parameters'!L2), "", 'F0 Parameters'!L2)</f>
        <v>ana-0</v>
      </c>
      <c r="M10" s="16" t="str">
        <f>IF(ISBLANK('F0 Parameters'!M2), "", 'F0 Parameters'!M2)</f>
        <v>ana-1</v>
      </c>
      <c r="N10" s="16" t="str">
        <f>IF(ISBLANK('F0 Parameters'!N2), "", 'F0 Parameters'!N2)</f>
        <v>ana-2</v>
      </c>
      <c r="O10" s="16" t="str">
        <f>IF(ISBLANK('F0 Parameters'!O2), "", 'F0 Parameters'!O2)</f>
        <v>ana-3</v>
      </c>
      <c r="P10" s="5" t="str">
        <f>IF(ISBLANK('F0 Parameters'!P2), "", 'F0 Parameters'!P2)</f>
        <v>ana-0</v>
      </c>
      <c r="Q10" s="5" t="str">
        <f>IF(ISBLANK('F0 Parameters'!Q2), "", 'F0 Parameters'!Q2)</f>
        <v>ana-1</v>
      </c>
      <c r="R10" s="5" t="str">
        <f>IF(ISBLANK('F0 Parameters'!R2), "", 'F0 Parameters'!R2)</f>
        <v>ana-2</v>
      </c>
      <c r="S10" s="5" t="str">
        <f>IF(ISBLANK('F0 Parameters'!S2), "", 'F0 Parameters'!S2)</f>
        <v>ana-3</v>
      </c>
      <c r="T10" s="2"/>
    </row>
    <row r="11" spans="1:20" hidden="1" x14ac:dyDescent="0.25">
      <c r="A11" s="9" t="str">
        <f>'F0 Parameters'!A3</f>
        <v>L*</v>
      </c>
      <c r="B11" s="21">
        <f>IF(ISBLANK('F0 Parameters'!B3), "", 'F0 Parameters'!B3)</f>
        <v>-0.49</v>
      </c>
      <c r="C11" s="21">
        <f>IF(ISBLANK('F0 Parameters'!C3), "", 'F0 Parameters'!C3)</f>
        <v>-0.57999999999999996</v>
      </c>
      <c r="D11" s="21" t="str">
        <f>IF(ISBLANK('F0 Parameters'!D3), "", 'F0 Parameters'!D3)</f>
        <v/>
      </c>
      <c r="E11" s="21" t="str">
        <f>IF(ISBLANK('F0 Parameters'!E3), "", 'F0 Parameters'!E3)</f>
        <v/>
      </c>
      <c r="F11" s="23">
        <f>IF(ISBLANK('F0 Parameters'!F3), "", 'F0 Parameters'!F3)</f>
        <v>0.05</v>
      </c>
      <c r="G11" s="23">
        <f>IF(ISBLANK('F0 Parameters'!G3), "", 'F0 Parameters'!G3)</f>
        <v>-0.09</v>
      </c>
      <c r="H11" s="23" t="str">
        <f>IF(ISBLANK('F0 Parameters'!H3), "", 'F0 Parameters'!H3)</f>
        <v/>
      </c>
      <c r="I11" s="23" t="str">
        <f>IF(ISBLANK('F0 Parameters'!I3), "", 'F0 Parameters'!I3)</f>
        <v/>
      </c>
      <c r="J11" s="1" t="str">
        <f>IF(ISBLANK('F0 Parameters'!J3), "", 'F0 Parameters'!J3)</f>
        <v/>
      </c>
      <c r="K11" s="15" t="str">
        <f>IF(ISBLANK('F0 Parameters'!K3), "", 'F0 Parameters'!K3)</f>
        <v>L*</v>
      </c>
      <c r="L11" s="21" t="str">
        <f>IF(ISBLANK('F0 Parameters'!L3), "", 'F0 Parameters'!L3)</f>
        <v/>
      </c>
      <c r="M11" s="21" t="str">
        <f>IF(ISBLANK('F0 Parameters'!M3), "", 'F0 Parameters'!M3)</f>
        <v/>
      </c>
      <c r="N11" s="21" t="str">
        <f>IF(ISBLANK('F0 Parameters'!N3), "", 'F0 Parameters'!N3)</f>
        <v/>
      </c>
      <c r="O11" s="21" t="str">
        <f>IF(ISBLANK('F0 Parameters'!O3), "", 'F0 Parameters'!O3)</f>
        <v/>
      </c>
      <c r="P11" s="22" t="str">
        <f>IF(ISBLANK('F0 Parameters'!P3), "", 'F0 Parameters'!P3)</f>
        <v/>
      </c>
      <c r="Q11" s="22" t="str">
        <f>IF(ISBLANK('F0 Parameters'!Q3), "", 'F0 Parameters'!Q3)</f>
        <v/>
      </c>
      <c r="R11" s="22" t="str">
        <f>IF(ISBLANK('F0 Parameters'!R3), "", 'F0 Parameters'!R3)</f>
        <v/>
      </c>
      <c r="S11" s="22" t="str">
        <f>IF(ISBLANK('F0 Parameters'!S3), "", 'F0 Parameters'!S3)</f>
        <v/>
      </c>
    </row>
    <row r="12" spans="1:20" hidden="1" x14ac:dyDescent="0.25">
      <c r="A12" s="8" t="str">
        <f>'F0 Parameters'!A4</f>
        <v>H*</v>
      </c>
      <c r="B12" s="21">
        <f>IF(ISBLANK('F0 Parameters'!B4), "", 'F0 Parameters'!B4)</f>
        <v>-0.01</v>
      </c>
      <c r="C12" s="21">
        <f>IF(ISBLANK('F0 Parameters'!C4), "", 'F0 Parameters'!C4)</f>
        <v>0.5</v>
      </c>
      <c r="D12" s="21">
        <f>IF(ISBLANK('F0 Parameters'!D4), "", 'F0 Parameters'!D4)</f>
        <v>0.52</v>
      </c>
      <c r="E12" s="21" t="str">
        <f>IF(ISBLANK('F0 Parameters'!E4), "", 'F0 Parameters'!E4)</f>
        <v/>
      </c>
      <c r="F12" s="23">
        <f>IF(ISBLANK('F0 Parameters'!F4), "", 'F0 Parameters'!F4)</f>
        <v>0.51</v>
      </c>
      <c r="G12" s="23">
        <f>IF(ISBLANK('F0 Parameters'!G4), "", 'F0 Parameters'!G4)</f>
        <v>1.03</v>
      </c>
      <c r="H12" s="23">
        <f>IF(ISBLANK('F0 Parameters'!H4), "", 'F0 Parameters'!H4)</f>
        <v>1.29</v>
      </c>
      <c r="I12" s="23" t="str">
        <f>IF(ISBLANK('F0 Parameters'!I4), "", 'F0 Parameters'!I4)</f>
        <v/>
      </c>
      <c r="J12" s="13" t="str">
        <f>IF(ISBLANK('F0 Parameters'!J4), "", 'F0 Parameters'!J4)</f>
        <v/>
      </c>
      <c r="K12" s="15" t="str">
        <f>IF(ISBLANK('F0 Parameters'!K4), "", 'F0 Parameters'!K4)</f>
        <v>H*</v>
      </c>
      <c r="L12" s="21" t="str">
        <f>IF(ISBLANK('F0 Parameters'!L4), "", 'F0 Parameters'!L4)</f>
        <v/>
      </c>
      <c r="M12" s="21">
        <f>IF(ISBLANK('F0 Parameters'!M4), "", 'F0 Parameters'!M4)</f>
        <v>0.25</v>
      </c>
      <c r="N12" s="21" t="str">
        <f>IF(ISBLANK('F0 Parameters'!N4), "", 'F0 Parameters'!N4)</f>
        <v/>
      </c>
      <c r="O12" s="21" t="str">
        <f>IF(ISBLANK('F0 Parameters'!O4), "", 'F0 Parameters'!O4)</f>
        <v/>
      </c>
      <c r="P12" s="32" t="str">
        <f>IF(ISBLANK('F0 Parameters'!P4), "", 'F0 Parameters'!P4)</f>
        <v/>
      </c>
      <c r="Q12" s="32">
        <f>IF(ISBLANK('F0 Parameters'!Q4), "", 'F0 Parameters'!Q4)</f>
        <v>1.58</v>
      </c>
      <c r="R12" s="32" t="str">
        <f>IF(ISBLANK('F0 Parameters'!R4), "", 'F0 Parameters'!R4)</f>
        <v/>
      </c>
      <c r="S12" s="32" t="str">
        <f>IF(ISBLANK('F0 Parameters'!S4), "", 'F0 Parameters'!S4)</f>
        <v/>
      </c>
    </row>
    <row r="13" spans="1:20" hidden="1" x14ac:dyDescent="0.25">
      <c r="A13" s="8" t="str">
        <f>'F0 Parameters'!A5</f>
        <v>&gt;H*</v>
      </c>
      <c r="B13" s="21">
        <f>IF(ISBLANK('F0 Parameters'!B5), "", 'F0 Parameters'!B5)</f>
        <v>0.01</v>
      </c>
      <c r="C13" s="21">
        <f>IF(ISBLANK('F0 Parameters'!C5), "", 'F0 Parameters'!C5)</f>
        <v>0.65</v>
      </c>
      <c r="D13" s="21">
        <f>IF(ISBLANK('F0 Parameters'!D5), "", 'F0 Parameters'!D5)</f>
        <v>0.8</v>
      </c>
      <c r="E13" s="21">
        <f>IF(ISBLANK('F0 Parameters'!E5), "", 'F0 Parameters'!E5)</f>
        <v>0.77</v>
      </c>
      <c r="F13" s="23">
        <f>IF(ISBLANK('F0 Parameters'!F5), "", 'F0 Parameters'!F5)</f>
        <v>0.59</v>
      </c>
      <c r="G13" s="23">
        <f>IF(ISBLANK('F0 Parameters'!G5), "", 'F0 Parameters'!G5)</f>
        <v>1.24</v>
      </c>
      <c r="H13" s="23">
        <f>IF(ISBLANK('F0 Parameters'!H5), "", 'F0 Parameters'!H5)</f>
        <v>1.52</v>
      </c>
      <c r="I13" s="23">
        <f>IF(ISBLANK('F0 Parameters'!I5), "", 'F0 Parameters'!I5)</f>
        <v>1.5</v>
      </c>
      <c r="J13" s="15" t="str">
        <f>IF(ISBLANK('F0 Parameters'!J5), "", 'F0 Parameters'!J5)</f>
        <v/>
      </c>
      <c r="K13" s="15" t="str">
        <f>IF(ISBLANK('F0 Parameters'!K5), "", 'F0 Parameters'!K5)</f>
        <v>&gt;H*</v>
      </c>
      <c r="L13" s="21">
        <f>IF(ISBLANK('F0 Parameters'!L5), "", 'F0 Parameters'!L5)</f>
        <v>0.77</v>
      </c>
      <c r="M13" s="21">
        <f>IF(ISBLANK('F0 Parameters'!M5), "", 'F0 Parameters'!M5)</f>
        <v>0.69</v>
      </c>
      <c r="N13" s="21">
        <f>IF(ISBLANK('F0 Parameters'!N5), "", 'F0 Parameters'!N5)</f>
        <v>0.37</v>
      </c>
      <c r="O13" s="21">
        <f>IF(ISBLANK('F0 Parameters'!O5), "", 'F0 Parameters'!O5)</f>
        <v>-0.25</v>
      </c>
      <c r="P13" s="32">
        <f>IF(ISBLANK('F0 Parameters'!P5), "", 'F0 Parameters'!P5)</f>
        <v>1.5</v>
      </c>
      <c r="Q13" s="32">
        <f>IF(ISBLANK('F0 Parameters'!Q5), "", 'F0 Parameters'!Q5)</f>
        <v>1.23</v>
      </c>
      <c r="R13" s="32">
        <f>IF(ISBLANK('F0 Parameters'!R5), "", 'F0 Parameters'!R5)</f>
        <v>1.1599999999999999</v>
      </c>
      <c r="S13" s="32">
        <f>IF(ISBLANK('F0 Parameters'!S5), "", 'F0 Parameters'!S5)</f>
        <v>0.54</v>
      </c>
    </row>
    <row r="14" spans="1:20" ht="15" hidden="1" customHeight="1" x14ac:dyDescent="0.25">
      <c r="A14" s="15" t="str">
        <f>'F0 Parameters'!A6</f>
        <v>L*H</v>
      </c>
      <c r="B14" s="21">
        <f>IF(ISBLANK('F0 Parameters'!B6), "", 'F0 Parameters'!B6)</f>
        <v>-0.11</v>
      </c>
      <c r="C14" s="21">
        <f>IF(ISBLANK('F0 Parameters'!C6), "", 'F0 Parameters'!C6)</f>
        <v>-0.43</v>
      </c>
      <c r="D14" s="21">
        <f>IF(ISBLANK('F0 Parameters'!D6), "", 'F0 Parameters'!D6)</f>
        <v>-0.33</v>
      </c>
      <c r="E14" s="21">
        <f>IF(ISBLANK('F0 Parameters'!E6), "", 'F0 Parameters'!E6)</f>
        <v>-0.28000000000000003</v>
      </c>
      <c r="F14" s="23">
        <f>IF(ISBLANK('F0 Parameters'!F6), "", 'F0 Parameters'!F6)</f>
        <v>0.88</v>
      </c>
      <c r="G14" s="23">
        <f>IF(ISBLANK('F0 Parameters'!G6), "", 'F0 Parameters'!G6)</f>
        <v>0.89</v>
      </c>
      <c r="H14" s="23">
        <f>IF(ISBLANK('F0 Parameters'!H6), "", 'F0 Parameters'!H6)</f>
        <v>1.04</v>
      </c>
      <c r="I14" s="23">
        <f>IF(ISBLANK('F0 Parameters'!I6), "", 'F0 Parameters'!I6)</f>
        <v>1.62</v>
      </c>
      <c r="J14" s="13" t="str">
        <f>IF(ISBLANK('F0 Parameters'!J6), "", 'F0 Parameters'!J6)</f>
        <v/>
      </c>
      <c r="K14" s="15" t="str">
        <f>IF(ISBLANK('F0 Parameters'!K6), "", 'F0 Parameters'!K6)</f>
        <v>L*H</v>
      </c>
      <c r="L14" s="21">
        <f>IF(ISBLANK('F0 Parameters'!L6), "", 'F0 Parameters'!L6)</f>
        <v>-0.28000000000000003</v>
      </c>
      <c r="M14" s="21">
        <f>IF(ISBLANK('F0 Parameters'!M6), "", 'F0 Parameters'!M6)</f>
        <v>-0.11</v>
      </c>
      <c r="N14" s="21">
        <f>IF(ISBLANK('F0 Parameters'!N6), "", 'F0 Parameters'!N6)</f>
        <v>-0.59</v>
      </c>
      <c r="O14" s="21">
        <f>IF(ISBLANK('F0 Parameters'!O6), "", 'F0 Parameters'!O6)</f>
        <v>-0.6</v>
      </c>
      <c r="P14" s="32">
        <f>IF(ISBLANK('F0 Parameters'!P6), "", 'F0 Parameters'!P6)</f>
        <v>1.62</v>
      </c>
      <c r="Q14" s="32">
        <f>IF(ISBLANK('F0 Parameters'!Q6), "", 'F0 Parameters'!Q6)</f>
        <v>1.32</v>
      </c>
      <c r="R14" s="32">
        <f>IF(ISBLANK('F0 Parameters'!R6), "", 'F0 Parameters'!R6)</f>
        <v>1.29</v>
      </c>
      <c r="S14" s="32">
        <f>IF(ISBLANK('F0 Parameters'!S6), "", 'F0 Parameters'!S6)</f>
        <v>1.06</v>
      </c>
    </row>
    <row r="15" spans="1:20" hidden="1" x14ac:dyDescent="0.25"/>
    <row r="16" spans="1:20" x14ac:dyDescent="0.25">
      <c r="A16" s="36" t="s">
        <v>13</v>
      </c>
      <c r="B16" s="36"/>
      <c r="C16" s="36"/>
      <c r="E16" t="s">
        <v>12</v>
      </c>
      <c r="J16"/>
      <c r="K16" s="36" t="s">
        <v>13</v>
      </c>
      <c r="L16" s="36"/>
      <c r="M16" s="36"/>
      <c r="O16" t="s">
        <v>12</v>
      </c>
    </row>
    <row r="17" spans="1:17" x14ac:dyDescent="0.25">
      <c r="A17" s="3" t="str">
        <f>_xlfn.CONCAT($A$16, ", ", B2)</f>
        <v>L*H, 1-syl</v>
      </c>
      <c r="B17" s="4" t="s">
        <v>24</v>
      </c>
      <c r="C17" s="4" t="s">
        <v>25</v>
      </c>
      <c r="E17" s="3" t="str">
        <f>_xlfn.CONCAT(E$16, ", ", F2)</f>
        <v>&gt;H*, 1-syl</v>
      </c>
      <c r="F17" s="4" t="s">
        <v>24</v>
      </c>
      <c r="G17" s="4" t="s">
        <v>25</v>
      </c>
      <c r="J17"/>
      <c r="K17" s="3" t="str">
        <f>_xlfn.CONCAT($A$16, ", ", L2)</f>
        <v>L*H, ana-0</v>
      </c>
      <c r="L17" s="4" t="s">
        <v>24</v>
      </c>
      <c r="M17" s="4" t="s">
        <v>25</v>
      </c>
      <c r="O17" s="3" t="str">
        <f>_xlfn.CONCAT($E$16, ", ", P2)</f>
        <v>&gt;H*, ana-0</v>
      </c>
      <c r="P17" s="4" t="s">
        <v>24</v>
      </c>
      <c r="Q17" s="4" t="s">
        <v>25</v>
      </c>
    </row>
    <row r="18" spans="1:17" x14ac:dyDescent="0.25">
      <c r="A18" s="37" t="s">
        <v>26</v>
      </c>
      <c r="B18" s="38">
        <f>B6</f>
        <v>84.74</v>
      </c>
      <c r="C18" s="39">
        <f>B14</f>
        <v>-0.11</v>
      </c>
      <c r="D18" s="40"/>
      <c r="E18" s="37" t="s">
        <v>26</v>
      </c>
      <c r="F18" s="38">
        <f>B5</f>
        <v>79.5</v>
      </c>
      <c r="G18" s="39">
        <f>B13</f>
        <v>0.01</v>
      </c>
      <c r="J18"/>
      <c r="K18" s="37" t="s">
        <v>26</v>
      </c>
      <c r="L18" s="38">
        <f>L6</f>
        <v>70.510000000000005</v>
      </c>
      <c r="M18" s="39">
        <f>L14</f>
        <v>-0.28000000000000003</v>
      </c>
      <c r="N18" s="40"/>
      <c r="O18" s="37" t="s">
        <v>26</v>
      </c>
      <c r="P18" s="38">
        <f>L5</f>
        <v>45.5</v>
      </c>
      <c r="Q18" s="39">
        <f>L13</f>
        <v>0.77</v>
      </c>
    </row>
    <row r="19" spans="1:17" x14ac:dyDescent="0.25">
      <c r="A19" s="4" t="s">
        <v>27</v>
      </c>
      <c r="B19" s="27">
        <f>F6</f>
        <v>203.62</v>
      </c>
      <c r="C19" s="22">
        <f>F14</f>
        <v>0.88</v>
      </c>
      <c r="E19" s="4" t="s">
        <v>27</v>
      </c>
      <c r="F19" s="27">
        <f>F5</f>
        <v>162</v>
      </c>
      <c r="G19" s="22">
        <f>F13</f>
        <v>0.59</v>
      </c>
      <c r="J19" s="11"/>
      <c r="K19" s="4" t="s">
        <v>27</v>
      </c>
      <c r="L19" s="27">
        <f>P6</f>
        <v>278.88</v>
      </c>
      <c r="M19" s="22">
        <f>P14</f>
        <v>1.62</v>
      </c>
      <c r="O19" s="4" t="s">
        <v>27</v>
      </c>
      <c r="P19" s="27">
        <f>P5</f>
        <v>210.25</v>
      </c>
      <c r="Q19" s="22">
        <f>P13</f>
        <v>1.5</v>
      </c>
    </row>
    <row r="20" spans="1:17" x14ac:dyDescent="0.25">
      <c r="B20" s="34"/>
      <c r="C20" s="35"/>
      <c r="F20" s="34"/>
      <c r="G20" s="35"/>
      <c r="J20" s="11"/>
      <c r="L20" s="34"/>
      <c r="M20" s="35"/>
      <c r="P20" s="34"/>
      <c r="Q20" s="35"/>
    </row>
    <row r="21" spans="1:17" x14ac:dyDescent="0.25">
      <c r="A21" s="3" t="str">
        <f>_xlfn.CONCAT(A$16, ", ", C2)</f>
        <v>L*H, 2-syl</v>
      </c>
      <c r="B21" s="4" t="s">
        <v>24</v>
      </c>
      <c r="C21" s="4" t="s">
        <v>25</v>
      </c>
      <c r="E21" s="3" t="str">
        <f>_xlfn.CONCAT(E$16, ", ", G2)</f>
        <v>&gt;H*, 2-syl</v>
      </c>
      <c r="F21" s="4" t="s">
        <v>24</v>
      </c>
      <c r="G21" s="4" t="s">
        <v>25</v>
      </c>
      <c r="H21" s="11"/>
      <c r="I21" s="11"/>
      <c r="J21" s="11"/>
      <c r="K21" s="3" t="str">
        <f>_xlfn.CONCAT(K$16, ", ", M2)</f>
        <v>L*H, ana-1</v>
      </c>
      <c r="L21" s="4" t="s">
        <v>24</v>
      </c>
      <c r="M21" s="4" t="s">
        <v>25</v>
      </c>
      <c r="O21" s="3" t="str">
        <f>_xlfn.CONCAT(O$16, ", ", Q2)</f>
        <v>&gt;H*, ana-1</v>
      </c>
      <c r="P21" s="4" t="s">
        <v>24</v>
      </c>
      <c r="Q21" s="4" t="s">
        <v>25</v>
      </c>
    </row>
    <row r="22" spans="1:17" x14ac:dyDescent="0.25">
      <c r="A22" s="4" t="s">
        <v>26</v>
      </c>
      <c r="B22" s="27">
        <f>C6</f>
        <v>93.41</v>
      </c>
      <c r="C22" s="22">
        <f>C14</f>
        <v>-0.43</v>
      </c>
      <c r="E22" s="4" t="s">
        <v>26</v>
      </c>
      <c r="F22" s="27">
        <f>C5</f>
        <v>76.33</v>
      </c>
      <c r="G22" s="22">
        <f>C13</f>
        <v>0.65</v>
      </c>
      <c r="I22" s="11"/>
      <c r="J22" s="11"/>
      <c r="K22" s="4" t="s">
        <v>26</v>
      </c>
      <c r="L22" s="27">
        <f>M6</f>
        <v>69.28</v>
      </c>
      <c r="M22" s="22">
        <f>M14</f>
        <v>-0.11</v>
      </c>
      <c r="O22" s="4" t="s">
        <v>26</v>
      </c>
      <c r="P22" s="27">
        <f>M5</f>
        <v>54.78</v>
      </c>
      <c r="Q22" s="22">
        <f>M13</f>
        <v>0.69</v>
      </c>
    </row>
    <row r="23" spans="1:17" x14ac:dyDescent="0.25">
      <c r="A23" s="4" t="s">
        <v>27</v>
      </c>
      <c r="B23" s="27">
        <f>G6</f>
        <v>268.35000000000002</v>
      </c>
      <c r="C23" s="22">
        <f>G14</f>
        <v>0.89</v>
      </c>
      <c r="E23" s="4" t="s">
        <v>27</v>
      </c>
      <c r="F23" s="27">
        <f>G5</f>
        <v>196.67</v>
      </c>
      <c r="G23" s="22">
        <f>G13</f>
        <v>1.24</v>
      </c>
      <c r="I23" s="11"/>
      <c r="J23" s="11"/>
      <c r="K23" s="4" t="s">
        <v>27</v>
      </c>
      <c r="L23" s="27">
        <f>Q6</f>
        <v>216.92</v>
      </c>
      <c r="M23" s="22">
        <f>Q14</f>
        <v>1.32</v>
      </c>
      <c r="O23" s="4" t="s">
        <v>27</v>
      </c>
      <c r="P23" s="27">
        <f>Q5</f>
        <v>152.88999999999999</v>
      </c>
      <c r="Q23" s="22">
        <f>Q13</f>
        <v>1.23</v>
      </c>
    </row>
    <row r="24" spans="1:17" x14ac:dyDescent="0.25">
      <c r="B24" s="34"/>
      <c r="C24" s="35"/>
      <c r="F24" s="34"/>
      <c r="G24" s="35"/>
      <c r="I24" s="11"/>
      <c r="J24" s="11"/>
      <c r="L24" s="34"/>
      <c r="M24" s="35"/>
      <c r="P24" s="34"/>
      <c r="Q24" s="35"/>
    </row>
    <row r="25" spans="1:17" x14ac:dyDescent="0.25">
      <c r="A25" s="3" t="str">
        <f>_xlfn.CONCAT(A$16, ", ", D2)</f>
        <v>L*H, 3-syl</v>
      </c>
      <c r="B25" s="4" t="s">
        <v>24</v>
      </c>
      <c r="C25" s="4" t="s">
        <v>25</v>
      </c>
      <c r="E25" s="3" t="str">
        <f>_xlfn.CONCAT(E$16, ", ", H2)</f>
        <v>&gt;H*, 3-syl</v>
      </c>
      <c r="F25" s="4" t="s">
        <v>24</v>
      </c>
      <c r="G25" s="4" t="s">
        <v>25</v>
      </c>
      <c r="H25" s="11"/>
      <c r="I25" s="11"/>
      <c r="J25" s="11"/>
      <c r="K25" s="3" t="str">
        <f>_xlfn.CONCAT(K$16, ", ", N2)</f>
        <v>L*H, ana-2</v>
      </c>
      <c r="L25" s="4" t="s">
        <v>24</v>
      </c>
      <c r="M25" s="4" t="s">
        <v>25</v>
      </c>
      <c r="O25" s="3" t="str">
        <f>_xlfn.CONCAT(O$16, ", ", R2)</f>
        <v>&gt;H*, ana-2</v>
      </c>
      <c r="P25" s="4" t="s">
        <v>24</v>
      </c>
      <c r="Q25" s="4" t="s">
        <v>25</v>
      </c>
    </row>
    <row r="26" spans="1:17" x14ac:dyDescent="0.25">
      <c r="A26" s="4" t="s">
        <v>26</v>
      </c>
      <c r="B26" s="27">
        <f>D6</f>
        <v>85.32</v>
      </c>
      <c r="C26" s="22">
        <f>D14</f>
        <v>-0.33</v>
      </c>
      <c r="E26" s="4" t="s">
        <v>26</v>
      </c>
      <c r="F26" s="27">
        <f>D5</f>
        <v>37</v>
      </c>
      <c r="G26" s="22">
        <f>D13</f>
        <v>0.8</v>
      </c>
      <c r="H26" s="11"/>
      <c r="I26" s="11"/>
      <c r="J26" s="11"/>
      <c r="K26" s="4" t="s">
        <v>26</v>
      </c>
      <c r="L26" s="27">
        <f>N6</f>
        <v>68.72</v>
      </c>
      <c r="M26" s="22">
        <f>N14</f>
        <v>-0.59</v>
      </c>
      <c r="O26" s="4" t="s">
        <v>26</v>
      </c>
      <c r="P26" s="27">
        <f>N5</f>
        <v>41.75</v>
      </c>
      <c r="Q26" s="22">
        <f>N13</f>
        <v>0.37</v>
      </c>
    </row>
    <row r="27" spans="1:17" x14ac:dyDescent="0.25">
      <c r="A27" s="4" t="s">
        <v>27</v>
      </c>
      <c r="B27" s="27">
        <f>H6</f>
        <v>281.08</v>
      </c>
      <c r="C27" s="22">
        <f>H14</f>
        <v>1.04</v>
      </c>
      <c r="E27" s="4" t="s">
        <v>27</v>
      </c>
      <c r="F27" s="27">
        <f>H5</f>
        <v>187.2</v>
      </c>
      <c r="G27" s="22">
        <f>H13</f>
        <v>1.52</v>
      </c>
      <c r="H27" s="11"/>
      <c r="I27" s="11"/>
      <c r="J27" s="11"/>
      <c r="K27" s="4" t="s">
        <v>27</v>
      </c>
      <c r="L27" s="27">
        <f>R6</f>
        <v>247.02</v>
      </c>
      <c r="M27" s="22">
        <f>R14</f>
        <v>1.29</v>
      </c>
      <c r="O27" s="4" t="s">
        <v>27</v>
      </c>
      <c r="P27" s="27">
        <f>R5</f>
        <v>149.5</v>
      </c>
      <c r="Q27" s="22">
        <f>R13</f>
        <v>1.1599999999999999</v>
      </c>
    </row>
    <row r="28" spans="1:17" x14ac:dyDescent="0.25">
      <c r="B28" s="34"/>
      <c r="C28" s="35"/>
      <c r="F28" s="34"/>
      <c r="G28" s="35"/>
      <c r="H28" s="11"/>
      <c r="I28" s="11"/>
      <c r="J28" s="11"/>
      <c r="L28" s="34"/>
      <c r="M28" s="35"/>
      <c r="P28" s="34"/>
      <c r="Q28" s="35"/>
    </row>
    <row r="29" spans="1:17" x14ac:dyDescent="0.25">
      <c r="A29" s="3" t="str">
        <f>_xlfn.CONCAT(A$16, ", ", E2)</f>
        <v>L*H, 4-syl</v>
      </c>
      <c r="B29" s="4" t="s">
        <v>24</v>
      </c>
      <c r="C29" s="4" t="s">
        <v>25</v>
      </c>
      <c r="E29" s="3" t="str">
        <f>_xlfn.CONCAT(E$16, ", ", I2)</f>
        <v>&gt;H*, 4-syl</v>
      </c>
      <c r="F29" s="4" t="s">
        <v>24</v>
      </c>
      <c r="G29" s="4" t="s">
        <v>25</v>
      </c>
      <c r="H29" s="11"/>
      <c r="I29" s="11"/>
      <c r="J29" s="11"/>
      <c r="K29" s="3" t="str">
        <f>_xlfn.CONCAT(K$16, ", ", O2)</f>
        <v>L*H, ana-3</v>
      </c>
      <c r="L29" s="4" t="s">
        <v>24</v>
      </c>
      <c r="M29" s="4" t="s">
        <v>25</v>
      </c>
      <c r="O29" s="3" t="str">
        <f>_xlfn.CONCAT(O$16, ", ", S2)</f>
        <v>&gt;H*, ana-3</v>
      </c>
      <c r="P29" s="4" t="s">
        <v>24</v>
      </c>
      <c r="Q29" s="4" t="s">
        <v>25</v>
      </c>
    </row>
    <row r="30" spans="1:17" ht="15" customHeight="1" x14ac:dyDescent="0.25">
      <c r="A30" s="4" t="s">
        <v>26</v>
      </c>
      <c r="B30" s="27">
        <f>E6</f>
        <v>70.510000000000005</v>
      </c>
      <c r="C30" s="22">
        <f>E14</f>
        <v>-0.28000000000000003</v>
      </c>
      <c r="E30" s="4" t="s">
        <v>26</v>
      </c>
      <c r="F30" s="27">
        <f>E5</f>
        <v>45.5</v>
      </c>
      <c r="G30" s="22">
        <f>E13</f>
        <v>0.77</v>
      </c>
      <c r="H30" s="11"/>
      <c r="I30" s="11"/>
      <c r="J30" s="11"/>
      <c r="K30" s="4" t="s">
        <v>26</v>
      </c>
      <c r="L30" s="27">
        <f>O6</f>
        <v>81.38</v>
      </c>
      <c r="M30" s="22">
        <f>O14</f>
        <v>-0.6</v>
      </c>
      <c r="O30" s="4" t="s">
        <v>26</v>
      </c>
      <c r="P30" s="27">
        <f>O5</f>
        <v>31.75</v>
      </c>
      <c r="Q30" s="22">
        <f>O13</f>
        <v>-0.25</v>
      </c>
    </row>
    <row r="31" spans="1:17" x14ac:dyDescent="0.25">
      <c r="A31" s="4" t="s">
        <v>27</v>
      </c>
      <c r="B31" s="27">
        <f>I6</f>
        <v>278.88</v>
      </c>
      <c r="C31" s="22">
        <f>I14</f>
        <v>1.62</v>
      </c>
      <c r="E31" s="4" t="s">
        <v>27</v>
      </c>
      <c r="F31" s="27">
        <f>I5</f>
        <v>210.25</v>
      </c>
      <c r="G31" s="22">
        <f>I13</f>
        <v>1.5</v>
      </c>
      <c r="H31" s="11"/>
      <c r="I31" s="11"/>
      <c r="J31" s="11"/>
      <c r="K31" s="4" t="s">
        <v>27</v>
      </c>
      <c r="L31" s="27">
        <f>S6</f>
        <v>256.87</v>
      </c>
      <c r="M31" s="22">
        <f>S14</f>
        <v>1.06</v>
      </c>
      <c r="O31" s="4" t="s">
        <v>27</v>
      </c>
      <c r="P31" s="27">
        <f>S5</f>
        <v>151.5</v>
      </c>
      <c r="Q31" s="22">
        <f>S13</f>
        <v>0.54</v>
      </c>
    </row>
    <row r="32" spans="1:17" x14ac:dyDescent="0.25">
      <c r="J32" s="14"/>
      <c r="K32" s="11"/>
      <c r="L32" s="11"/>
      <c r="M32" s="11"/>
      <c r="N32" s="11"/>
    </row>
    <row r="33" spans="10:14" x14ac:dyDescent="0.25">
      <c r="J33" s="14"/>
      <c r="K33" s="11"/>
      <c r="L33" s="11"/>
      <c r="M33" s="11"/>
      <c r="N33" s="11"/>
    </row>
    <row r="34" spans="10:14" x14ac:dyDescent="0.25">
      <c r="J34" s="14"/>
      <c r="K34" s="11"/>
      <c r="L34" s="11"/>
      <c r="M34" s="11"/>
      <c r="N34" s="11"/>
    </row>
    <row r="35" spans="10:14" x14ac:dyDescent="0.25">
      <c r="J35" s="14"/>
      <c r="K35" s="11"/>
      <c r="L35" s="11"/>
      <c r="M35" s="11"/>
      <c r="N35" s="11"/>
    </row>
    <row r="36" spans="10:14" x14ac:dyDescent="0.25">
      <c r="J36" s="14"/>
      <c r="K36" s="11"/>
      <c r="L36" s="11"/>
      <c r="M36" s="11"/>
      <c r="N36" s="11"/>
    </row>
    <row r="37" spans="10:14" x14ac:dyDescent="0.25">
      <c r="J37" s="14"/>
      <c r="K37" s="11"/>
      <c r="L37" s="11"/>
      <c r="M37" s="11"/>
      <c r="N37" s="11"/>
    </row>
    <row r="38" spans="10:14" x14ac:dyDescent="0.25">
      <c r="J38" s="14"/>
      <c r="K38" s="11"/>
      <c r="L38" s="11"/>
      <c r="M38" s="11"/>
      <c r="N38" s="11"/>
    </row>
    <row r="39" spans="10:14" x14ac:dyDescent="0.25">
      <c r="J39" s="14"/>
      <c r="K39" s="11"/>
      <c r="L39" s="11"/>
      <c r="M39" s="11"/>
      <c r="N39" s="11"/>
    </row>
    <row r="40" spans="10:14" x14ac:dyDescent="0.25">
      <c r="J40" s="14"/>
      <c r="K40" s="11"/>
      <c r="L40" s="11"/>
      <c r="M40" s="11"/>
      <c r="N40" s="11"/>
    </row>
    <row r="41" spans="10:14" x14ac:dyDescent="0.25">
      <c r="J41" s="14"/>
      <c r="K41" s="11"/>
      <c r="L41" s="11"/>
      <c r="M41" s="11"/>
      <c r="N41" s="11"/>
    </row>
    <row r="42" spans="10:14" x14ac:dyDescent="0.25">
      <c r="J42" s="14"/>
      <c r="K42" s="11"/>
      <c r="L42" s="11"/>
      <c r="M42" s="11"/>
      <c r="N42" s="11"/>
    </row>
    <row r="43" spans="10:14" x14ac:dyDescent="0.25">
      <c r="J43" s="14"/>
      <c r="K43" s="11"/>
      <c r="L43" s="11"/>
      <c r="M43" s="11"/>
      <c r="N43" s="11"/>
    </row>
    <row r="44" spans="10:14" x14ac:dyDescent="0.25">
      <c r="J44" s="14"/>
      <c r="K44" s="11"/>
      <c r="L44" s="11"/>
      <c r="M44" s="11"/>
      <c r="N44" s="11"/>
    </row>
    <row r="45" spans="10:14" x14ac:dyDescent="0.25">
      <c r="J45" s="14"/>
      <c r="K45" s="11"/>
      <c r="L45" s="11"/>
      <c r="M45" s="11"/>
      <c r="N45" s="11"/>
    </row>
    <row r="46" spans="10:14" x14ac:dyDescent="0.25">
      <c r="J46" s="14"/>
      <c r="K46" s="11"/>
      <c r="L46" s="11"/>
      <c r="M46" s="11"/>
      <c r="N46" s="11"/>
    </row>
    <row r="47" spans="10:14" x14ac:dyDescent="0.25">
      <c r="J47" s="14"/>
      <c r="K47" s="11"/>
      <c r="L47" s="11"/>
      <c r="M47" s="11"/>
      <c r="N47" s="11"/>
    </row>
    <row r="48" spans="10:14" x14ac:dyDescent="0.25">
      <c r="J48" s="14"/>
      <c r="K48" s="11"/>
      <c r="L48" s="11"/>
      <c r="M48" s="11"/>
      <c r="N48" s="11"/>
    </row>
    <row r="49" spans="1:19" x14ac:dyDescent="0.25">
      <c r="J49" s="14"/>
      <c r="K49" s="11"/>
      <c r="L49" s="11"/>
      <c r="M49" s="11"/>
      <c r="N49" s="11"/>
    </row>
    <row r="50" spans="1:19" x14ac:dyDescent="0.25">
      <c r="J50" s="14"/>
      <c r="K50" s="11"/>
      <c r="L50" s="11"/>
      <c r="M50" s="11"/>
      <c r="N50" s="11"/>
    </row>
    <row r="51" spans="1:19" x14ac:dyDescent="0.25">
      <c r="J51" s="14"/>
      <c r="K51" s="11"/>
      <c r="L51" s="11"/>
      <c r="M51" s="11"/>
      <c r="N51" s="11"/>
    </row>
    <row r="52" spans="1:19" x14ac:dyDescent="0.25">
      <c r="J52" s="14"/>
      <c r="K52" s="11"/>
      <c r="L52" s="11"/>
      <c r="M52" s="11"/>
      <c r="N52" s="11"/>
    </row>
    <row r="53" spans="1:19" x14ac:dyDescent="0.25">
      <c r="J53" s="14"/>
      <c r="K53" s="11"/>
      <c r="L53" s="11"/>
      <c r="M53" s="11"/>
      <c r="N53" s="11"/>
    </row>
    <row r="54" spans="1:19" x14ac:dyDescent="0.25">
      <c r="J54" s="14"/>
      <c r="K54" s="11"/>
      <c r="L54" s="11"/>
      <c r="M54" s="11"/>
      <c r="N54" s="11"/>
    </row>
    <row r="55" spans="1:19" x14ac:dyDescent="0.25">
      <c r="J55" s="14"/>
      <c r="K55" s="11"/>
      <c r="L55" s="11"/>
      <c r="M55" s="11"/>
      <c r="N55" s="11"/>
    </row>
    <row r="56" spans="1:19" ht="15" customHeight="1" x14ac:dyDescent="0.25">
      <c r="J56" s="14"/>
      <c r="K56" s="11"/>
      <c r="L56" s="11"/>
      <c r="M56" s="11"/>
      <c r="N56" s="11"/>
    </row>
    <row r="57" spans="1:19" x14ac:dyDescent="0.25">
      <c r="J57" s="14"/>
      <c r="K57" s="11"/>
      <c r="L57" s="11"/>
      <c r="M57" s="11"/>
      <c r="N57" s="11"/>
    </row>
    <row r="58" spans="1:19" x14ac:dyDescent="0.25">
      <c r="J58" s="14"/>
      <c r="K58" s="11"/>
      <c r="L58" s="11"/>
      <c r="M58" s="11"/>
      <c r="N58" s="11"/>
    </row>
    <row r="59" spans="1:19" x14ac:dyDescent="0.25">
      <c r="J59" s="14"/>
      <c r="K59" s="11"/>
      <c r="L59" s="11"/>
      <c r="M59" s="11"/>
      <c r="N59" s="11"/>
    </row>
    <row r="60" spans="1:19" x14ac:dyDescent="0.25">
      <c r="J60" s="14"/>
      <c r="K60" s="11"/>
      <c r="L60" s="11"/>
      <c r="M60" s="11"/>
      <c r="N60" s="11"/>
    </row>
    <row r="61" spans="1:19" x14ac:dyDescent="0.25">
      <c r="B61" t="s">
        <v>29</v>
      </c>
      <c r="J61" s="14"/>
      <c r="L61" t="s">
        <v>29</v>
      </c>
    </row>
    <row r="62" spans="1:19" x14ac:dyDescent="0.25">
      <c r="B62" s="18" t="str">
        <f>B10</f>
        <v>1-syl</v>
      </c>
      <c r="C62" s="18" t="str">
        <f>C10</f>
        <v>2-syl</v>
      </c>
      <c r="D62" s="18" t="str">
        <f>D10</f>
        <v>3-syl</v>
      </c>
      <c r="E62" s="18" t="str">
        <f>E10</f>
        <v>4-syl</v>
      </c>
      <c r="J62" s="14"/>
      <c r="L62" s="18" t="str">
        <f>L10</f>
        <v>ana-0</v>
      </c>
      <c r="M62" s="18" t="str">
        <f>M10</f>
        <v>ana-1</v>
      </c>
      <c r="N62" s="18" t="str">
        <f>N10</f>
        <v>ana-2</v>
      </c>
      <c r="O62" s="18" t="str">
        <f>O10</f>
        <v>ana-3</v>
      </c>
    </row>
    <row r="63" spans="1:19" x14ac:dyDescent="0.25">
      <c r="A63" s="15" t="s">
        <v>12</v>
      </c>
      <c r="B63" s="30">
        <v>16.97</v>
      </c>
      <c r="C63" s="30">
        <v>16.739999999999998</v>
      </c>
      <c r="D63" s="30">
        <v>15.41</v>
      </c>
      <c r="E63" s="30">
        <v>16.18</v>
      </c>
      <c r="J63" s="14"/>
      <c r="K63" s="15" t="s">
        <v>12</v>
      </c>
      <c r="L63" s="33">
        <v>16.18</v>
      </c>
      <c r="M63" s="33">
        <v>14.58</v>
      </c>
      <c r="N63" s="33">
        <v>19.399999999999999</v>
      </c>
      <c r="O63" s="33">
        <v>18.48</v>
      </c>
      <c r="S63" t="s">
        <v>28</v>
      </c>
    </row>
    <row r="64" spans="1:19" x14ac:dyDescent="0.25">
      <c r="A64" s="15" t="s">
        <v>13</v>
      </c>
      <c r="B64" s="30">
        <v>20.86</v>
      </c>
      <c r="C64" s="30">
        <v>18.809999999999999</v>
      </c>
      <c r="D64" s="30">
        <v>18.86</v>
      </c>
      <c r="E64" s="30">
        <v>22.77</v>
      </c>
      <c r="J64" s="14"/>
      <c r="K64" s="15" t="s">
        <v>13</v>
      </c>
      <c r="L64" s="33">
        <v>22.77</v>
      </c>
      <c r="M64" s="33">
        <v>24.61</v>
      </c>
      <c r="N64" s="33">
        <v>27.44</v>
      </c>
      <c r="O64" s="33">
        <v>26.55</v>
      </c>
    </row>
    <row r="65" spans="10:14" x14ac:dyDescent="0.25">
      <c r="J65" s="14"/>
      <c r="K65" s="11"/>
      <c r="L65" s="11"/>
      <c r="M65" s="11"/>
      <c r="N65" s="11"/>
    </row>
    <row r="66" spans="10:14" x14ac:dyDescent="0.25">
      <c r="J66" s="14"/>
      <c r="K66" s="11"/>
      <c r="L66" s="11"/>
      <c r="M66" s="11"/>
      <c r="N66" s="11"/>
    </row>
    <row r="67" spans="10:14" x14ac:dyDescent="0.25">
      <c r="J67" s="14"/>
      <c r="K67" s="11"/>
      <c r="L67" s="11"/>
      <c r="M67" s="11"/>
      <c r="N67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Parameters</vt:lpstr>
      <vt:lpstr>F0 Parameters</vt:lpstr>
      <vt:lpstr>Composite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dcterms:created xsi:type="dcterms:W3CDTF">2022-05-18T19:41:48Z</dcterms:created>
  <dcterms:modified xsi:type="dcterms:W3CDTF">2022-05-20T21:52:26Z</dcterms:modified>
</cp:coreProperties>
</file>