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8501964A-0DE9-417B-90D6-9606342F7FCD}" xr6:coauthVersionLast="47" xr6:coauthVersionMax="47" xr10:uidLastSave="{00000000-0000-0000-0000-000000000000}"/>
  <bookViews>
    <workbookView xWindow="-120" yWindow="-120" windowWidth="29040" windowHeight="15720" xr2:uid="{1ABE4724-14B1-4801-819D-892587CA02C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38" i="1"/>
  <c r="I37" i="1"/>
  <c r="I36" i="1"/>
  <c r="I35" i="1"/>
  <c r="L34" i="1"/>
  <c r="K34" i="1"/>
  <c r="J34" i="1"/>
  <c r="I34" i="1"/>
  <c r="I32" i="1"/>
  <c r="I31" i="1"/>
  <c r="I30" i="1"/>
  <c r="I29" i="1"/>
  <c r="I28" i="1"/>
  <c r="I25" i="1"/>
  <c r="I24" i="1"/>
  <c r="I23" i="1"/>
  <c r="I22" i="1"/>
  <c r="I21" i="1"/>
  <c r="I19" i="1"/>
  <c r="K18" i="1"/>
  <c r="J18" i="1"/>
  <c r="I18" i="1"/>
  <c r="I17" i="1"/>
  <c r="I16" i="1"/>
  <c r="I15" i="1"/>
  <c r="I12" i="1"/>
  <c r="I11" i="1"/>
  <c r="I10" i="1"/>
  <c r="I9" i="1"/>
  <c r="I8" i="1"/>
  <c r="I2" i="1"/>
  <c r="M2" i="1"/>
  <c r="L2" i="1"/>
  <c r="K2" i="1"/>
  <c r="J2" i="1"/>
  <c r="G38" i="1"/>
  <c r="G37" i="1"/>
  <c r="G36" i="1"/>
  <c r="M36" i="1" s="1"/>
  <c r="G35" i="1"/>
  <c r="G32" i="1"/>
  <c r="G31" i="1"/>
  <c r="J31" i="1" s="1"/>
  <c r="G30" i="1"/>
  <c r="G29" i="1"/>
  <c r="G25" i="1"/>
  <c r="G24" i="1"/>
  <c r="K24" i="1" s="1"/>
  <c r="G23" i="1"/>
  <c r="G22" i="1"/>
  <c r="G19" i="1"/>
  <c r="G18" i="1"/>
  <c r="G17" i="1"/>
  <c r="G16" i="1"/>
  <c r="J16" i="1" s="1"/>
  <c r="G12" i="1"/>
  <c r="G11" i="1"/>
  <c r="M11" i="1" s="1"/>
  <c r="G10" i="1"/>
  <c r="G9" i="1"/>
  <c r="G3" i="1"/>
  <c r="L3" i="1" s="1"/>
  <c r="G6" i="1"/>
  <c r="L6" i="1" s="1"/>
  <c r="G5" i="1"/>
  <c r="G4" i="1"/>
  <c r="E38" i="1"/>
  <c r="D38" i="1"/>
  <c r="C38" i="1"/>
  <c r="K38" i="1" s="1"/>
  <c r="B38" i="1"/>
  <c r="J38" i="1" s="1"/>
  <c r="E37" i="1"/>
  <c r="D37" i="1"/>
  <c r="C37" i="1"/>
  <c r="B37" i="1"/>
  <c r="E36" i="1"/>
  <c r="D36" i="1"/>
  <c r="C36" i="1"/>
  <c r="B36" i="1"/>
  <c r="F36" i="1" s="1"/>
  <c r="E35" i="1"/>
  <c r="D35" i="1"/>
  <c r="C35" i="1"/>
  <c r="B35" i="1"/>
  <c r="B29" i="1"/>
  <c r="E32" i="1"/>
  <c r="D32" i="1"/>
  <c r="L32" i="1" s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E25" i="1"/>
  <c r="D25" i="1"/>
  <c r="C25" i="1"/>
  <c r="B25" i="1"/>
  <c r="F25" i="1" s="1"/>
  <c r="E24" i="1"/>
  <c r="D24" i="1"/>
  <c r="C24" i="1"/>
  <c r="B24" i="1"/>
  <c r="F24" i="1" s="1"/>
  <c r="E23" i="1"/>
  <c r="D23" i="1"/>
  <c r="C23" i="1"/>
  <c r="B23" i="1"/>
  <c r="E22" i="1"/>
  <c r="D22" i="1"/>
  <c r="L22" i="1" s="1"/>
  <c r="C22" i="1"/>
  <c r="B22" i="1"/>
  <c r="B16" i="1"/>
  <c r="E19" i="1"/>
  <c r="D19" i="1"/>
  <c r="L19" i="1" s="1"/>
  <c r="C19" i="1"/>
  <c r="B19" i="1"/>
  <c r="J19" i="1" s="1"/>
  <c r="E18" i="1"/>
  <c r="D18" i="1"/>
  <c r="L18" i="1" s="1"/>
  <c r="C18" i="1"/>
  <c r="B18" i="1"/>
  <c r="E17" i="1"/>
  <c r="D17" i="1"/>
  <c r="C17" i="1"/>
  <c r="B17" i="1"/>
  <c r="F17" i="1" s="1"/>
  <c r="E16" i="1"/>
  <c r="D16" i="1"/>
  <c r="C16" i="1"/>
  <c r="B9" i="1"/>
  <c r="F9" i="1" s="1"/>
  <c r="E12" i="1"/>
  <c r="D12" i="1"/>
  <c r="L12" i="1" s="1"/>
  <c r="C12" i="1"/>
  <c r="B12" i="1"/>
  <c r="E11" i="1"/>
  <c r="D11" i="1"/>
  <c r="C11" i="1"/>
  <c r="B11" i="1"/>
  <c r="F11" i="1" s="1"/>
  <c r="E10" i="1"/>
  <c r="D10" i="1"/>
  <c r="C10" i="1"/>
  <c r="B10" i="1"/>
  <c r="E9" i="1"/>
  <c r="D9" i="1"/>
  <c r="C9" i="1"/>
  <c r="E6" i="1"/>
  <c r="D6" i="1"/>
  <c r="C6" i="1"/>
  <c r="B6" i="1"/>
  <c r="E5" i="1"/>
  <c r="D5" i="1"/>
  <c r="C5" i="1"/>
  <c r="B5" i="1"/>
  <c r="F5" i="1" s="1"/>
  <c r="E4" i="1"/>
  <c r="D4" i="1"/>
  <c r="C4" i="1"/>
  <c r="B4" i="1"/>
  <c r="E3" i="1"/>
  <c r="D3" i="1"/>
  <c r="C3" i="1"/>
  <c r="K3" i="1" s="1"/>
  <c r="B3" i="1"/>
  <c r="F34" i="1"/>
  <c r="M34" i="1" s="1"/>
  <c r="F28" i="1"/>
  <c r="M28" i="1" s="1"/>
  <c r="F21" i="1"/>
  <c r="M21" i="1" s="1"/>
  <c r="F15" i="1"/>
  <c r="M15" i="1" s="1"/>
  <c r="F8" i="1"/>
  <c r="M8" i="1" s="1"/>
  <c r="F35" i="1"/>
  <c r="M35" i="1" s="1"/>
  <c r="F18" i="1"/>
  <c r="M18" i="1" s="1"/>
  <c r="E34" i="1"/>
  <c r="D34" i="1"/>
  <c r="C34" i="1"/>
  <c r="E28" i="1"/>
  <c r="D28" i="1"/>
  <c r="L28" i="1" s="1"/>
  <c r="C28" i="1"/>
  <c r="K28" i="1" s="1"/>
  <c r="E21" i="1"/>
  <c r="D21" i="1"/>
  <c r="L21" i="1" s="1"/>
  <c r="C21" i="1"/>
  <c r="K21" i="1" s="1"/>
  <c r="E15" i="1"/>
  <c r="D15" i="1"/>
  <c r="L15" i="1" s="1"/>
  <c r="C15" i="1"/>
  <c r="K15" i="1" s="1"/>
  <c r="E8" i="1"/>
  <c r="D8" i="1"/>
  <c r="L8" i="1" s="1"/>
  <c r="C8" i="1"/>
  <c r="K8" i="1" s="1"/>
  <c r="B34" i="1"/>
  <c r="B28" i="1"/>
  <c r="J28" i="1" s="1"/>
  <c r="B21" i="1"/>
  <c r="J21" i="1" s="1"/>
  <c r="B15" i="1"/>
  <c r="J15" i="1" s="1"/>
  <c r="B8" i="1"/>
  <c r="J8" i="1" s="1"/>
  <c r="J4" i="1" l="1"/>
  <c r="K4" i="1"/>
  <c r="K6" i="1"/>
  <c r="L4" i="1"/>
  <c r="M5" i="1"/>
  <c r="K5" i="1"/>
  <c r="L5" i="1"/>
  <c r="J3" i="1"/>
  <c r="J6" i="1"/>
  <c r="K9" i="1"/>
  <c r="L9" i="1"/>
  <c r="J10" i="1"/>
  <c r="K16" i="1"/>
  <c r="M9" i="1"/>
  <c r="J23" i="1"/>
  <c r="L23" i="1"/>
  <c r="M17" i="1"/>
  <c r="K23" i="1"/>
  <c r="M24" i="1"/>
  <c r="J22" i="1"/>
  <c r="M25" i="1"/>
  <c r="K22" i="1"/>
  <c r="K29" i="1"/>
  <c r="J29" i="1"/>
  <c r="L29" i="1"/>
  <c r="J35" i="1"/>
  <c r="J30" i="1"/>
  <c r="L10" i="1"/>
  <c r="L17" i="1"/>
  <c r="K25" i="1"/>
  <c r="L31" i="1"/>
  <c r="K36" i="1"/>
  <c r="K17" i="1"/>
  <c r="L25" i="1"/>
  <c r="F12" i="1"/>
  <c r="M12" i="1" s="1"/>
  <c r="F32" i="1"/>
  <c r="M32" i="1" s="1"/>
  <c r="K12" i="1"/>
  <c r="K32" i="1"/>
  <c r="J24" i="1"/>
  <c r="L16" i="1"/>
  <c r="L30" i="1"/>
  <c r="L24" i="1"/>
  <c r="L38" i="1"/>
  <c r="K10" i="1"/>
  <c r="K30" i="1"/>
  <c r="K31" i="1"/>
  <c r="J37" i="1"/>
  <c r="K37" i="1"/>
  <c r="L37" i="1"/>
  <c r="K35" i="1"/>
  <c r="L35" i="1"/>
  <c r="L36" i="1"/>
  <c r="F19" i="1"/>
  <c r="M19" i="1" s="1"/>
  <c r="J12" i="1"/>
  <c r="F31" i="1"/>
  <c r="M31" i="1" s="1"/>
  <c r="K11" i="1"/>
  <c r="J5" i="1"/>
  <c r="K19" i="1"/>
  <c r="J25" i="1"/>
  <c r="L11" i="1"/>
  <c r="J17" i="1"/>
  <c r="J32" i="1"/>
  <c r="J9" i="1"/>
  <c r="J36" i="1"/>
  <c r="J11" i="1"/>
  <c r="F4" i="1"/>
  <c r="M4" i="1" s="1"/>
  <c r="F23" i="1"/>
  <c r="M23" i="1" s="1"/>
  <c r="F37" i="1"/>
  <c r="M37" i="1" s="1"/>
  <c r="F10" i="1"/>
  <c r="M10" i="1" s="1"/>
  <c r="F30" i="1"/>
  <c r="M30" i="1" s="1"/>
  <c r="F38" i="1"/>
  <c r="M38" i="1" s="1"/>
  <c r="F3" i="1"/>
  <c r="M3" i="1" s="1"/>
  <c r="F6" i="1"/>
  <c r="M6" i="1" s="1"/>
  <c r="F29" i="1"/>
  <c r="M29" i="1" s="1"/>
  <c r="F22" i="1"/>
  <c r="M22" i="1" s="1"/>
  <c r="F16" i="1"/>
  <c r="M16" i="1" s="1"/>
</calcChain>
</file>

<file path=xl/sharedStrings.xml><?xml version="1.0" encoding="utf-8"?>
<sst xmlns="http://schemas.openxmlformats.org/spreadsheetml/2006/main" count="23" uniqueCount="18">
  <si>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</si>
  <si>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</si>
  <si>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</si>
  <si>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</si>
  <si>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</si>
  <si>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</si>
  <si>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</si>
  <si>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</si>
  <si>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</si>
  <si>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</si>
  <si>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</si>
  <si>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1-syl</t>
  </si>
  <si>
    <t>2-syl</t>
  </si>
  <si>
    <t>3-syl</t>
  </si>
  <si>
    <t>4-syl</t>
  </si>
  <si>
    <t>L fin phon</t>
  </si>
  <si>
    <t>%</t>
  </si>
  <si>
    <t>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</si>
</sst>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5F02"/>
      <color rgb="FF47298A"/>
      <color rgb="FFE7298A"/>
      <color rgb="FF1B9E77"/>
      <color rgb="FF805DCF"/>
      <color rgb="FF757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2-syl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(Sheet1!$B$4,Sheet1!$B$17,Sheet1!$B$30)</c:f>
              <c:numCache>
                <c:formatCode>General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(Sheet1!$B$10,Sheet1!$B$23,Sheet1!$B$36)</c:f>
              <c:numCache>
                <c:formatCode>General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C-4437-8BA3-9F20EAB0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1" baseline="0">
                    <a:effectLst/>
                  </a:rPr>
                  <a:t>f</a:t>
                </a:r>
                <a:r>
                  <a:rPr lang="en-US" sz="1000" b="0" i="1" baseline="-25000">
                    <a:effectLst/>
                  </a:rPr>
                  <a:t>0</a:t>
                </a:r>
                <a:r>
                  <a:rPr lang="en-US" sz="1000" b="0" i="1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(ST re 1 Hz)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(Sheet1!$B$6,Sheet1!$B$19,Sheet1!$B$32)</c:f>
              <c:numCache>
                <c:formatCode>General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  <c:extLst xmlns:c15="http://schemas.microsoft.com/office/drawing/2012/chart"/>
            </c:numRef>
          </c:xVal>
          <c:yVal>
            <c:numRef>
              <c:f>(Sheet1!$B$12,Sheet1!$B$25,Sheet1!$B$38)</c:f>
              <c:numCache>
                <c:formatCode>General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24D-4213-88E0-05B4B7EA5F7E}"/>
            </c:ext>
          </c:extLst>
        </c:ser>
        <c:ser>
          <c:idx val="7"/>
          <c:order val="4"/>
          <c:tx>
            <c:strRef>
              <c:f>Sheet1!$J$1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(Sheet1!$J$6,Sheet1!$J$19,Sheet1!$J$32)</c:f>
              <c:numCache>
                <c:formatCode>General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  <c:extLst xmlns:c15="http://schemas.microsoft.com/office/drawing/2012/chart"/>
            </c:numRef>
          </c:xVal>
          <c:yVal>
            <c:numRef>
              <c:f>(Sheet1!$J$12,Sheet1!$J$25,Sheet1!$J$38)</c:f>
              <c:numCache>
                <c:formatCode>General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24D-4213-88E0-05B4B7E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(Sheet1!$J$3,Sheet1!$J$16,Sheet1!$J$29)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(Sheet1!$J$9,Sheet1!$J$22,Sheet1!$J$35)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24D-4213-88E0-05B4B7EA5F7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(Sheet1!$J$4,Sheet1!$J$17,Sheet1!$J$30)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(Sheet1!$J$10,Sheet1!$J$23,Sheet1!$J$36)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24D-4213-88E0-05B4B7EA5F7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(Sheet1!$J$5,Sheet1!$J$18,Sheet1!$J$31)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(Sheet1!$J$11,Sheet1!$J$24,Sheet1!$J$37)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24D-4213-88E0-05B4B7EA5F7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(Sheet1!$B$3,Sheet1!$B$16,Sheet1!$B$29)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(Sheet1!$B$9,Sheet1!$B$22,Sheet1!$B$35)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24D-4213-88E0-05B4B7EA5F7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(Sheet1!$B$4,Sheet1!$B$17,Sheet1!$B$30)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(Sheet1!$B$10,Sheet1!$B$23,Sheet1!$B$36)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24D-4213-88E0-05B4B7EA5F7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(Sheet1!$B$5,Sheet1!$B$18,Sheet1!$B$31)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(Sheet1!$B$11,Sheet1!$B$24,Sheet1!$B$37)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24D-4213-88E0-05B4B7EA5F7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Sheet1!$I$3</c:f>
              <c:strCache>
                <c:ptCount val="1"/>
                <c:pt idx="0">
                  <c:v>1-syl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(Sheet1!$J$3,Sheet1!$J$16,Sheet1!$J$29)</c:f>
              <c:numCache>
                <c:formatCode>General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(Sheet1!$J$9,Sheet1!$J$22,Sheet1!$J$35)</c:f>
              <c:numCache>
                <c:formatCode>General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E-4DDC-B1B7-9EF69BBB08D1}"/>
            </c:ext>
          </c:extLst>
        </c:ser>
        <c:ser>
          <c:idx val="5"/>
          <c:order val="1"/>
          <c:tx>
            <c:strRef>
              <c:f>Sheet1!$I$4</c:f>
              <c:strCache>
                <c:ptCount val="1"/>
                <c:pt idx="0">
                  <c:v>2-syl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(Sheet1!$J$4,Sheet1!$J$17,Sheet1!$J$30)</c:f>
              <c:numCache>
                <c:formatCode>General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(Sheet1!$J$10,Sheet1!$J$23,Sheet1!$J$36)</c:f>
              <c:numCache>
                <c:formatCode>General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E-4DDC-B1B7-9EF69BBB08D1}"/>
            </c:ext>
          </c:extLst>
        </c:ser>
        <c:ser>
          <c:idx val="6"/>
          <c:order val="2"/>
          <c:tx>
            <c:strRef>
              <c:f>Sheet1!$I$5</c:f>
              <c:strCache>
                <c:ptCount val="1"/>
                <c:pt idx="0">
                  <c:v>3-syl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(Sheet1!$J$5,Sheet1!$J$18,Sheet1!$J$31)</c:f>
              <c:numCache>
                <c:formatCode>General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(Sheet1!$J$11,Sheet1!$J$24,Sheet1!$J$37)</c:f>
              <c:numCache>
                <c:formatCode>General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E-4DDC-B1B7-9EF69BBB08D1}"/>
            </c:ext>
          </c:extLst>
        </c:ser>
        <c:ser>
          <c:idx val="7"/>
          <c:order val="3"/>
          <c:tx>
            <c:strRef>
              <c:f>Sheet1!$I$6</c:f>
              <c:strCache>
                <c:ptCount val="1"/>
                <c:pt idx="0">
                  <c:v>4-syl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(Sheet1!$J$6,Sheet1!$J$19,Sheet1!$J$32)</c:f>
              <c:numCache>
                <c:formatCode>General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(Sheet1!$J$12,Sheet1!$J$25,Sheet1!$J$38)</c:f>
              <c:numCache>
                <c:formatCode>General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E-4DDC-B1B7-9EF69BBB08D1}"/>
            </c:ext>
          </c:extLst>
        </c:ser>
        <c:ser>
          <c:idx val="1"/>
          <c:order val="4"/>
          <c:tx>
            <c:strRef>
              <c:f>Sheet1!$A$3</c:f>
              <c:strCache>
                <c:ptCount val="1"/>
                <c:pt idx="0">
                  <c:v>1-syl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(Sheet1!$B$3,Sheet1!$B$16,Sheet1!$B$29)</c:f>
              <c:numCache>
                <c:formatCode>General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(Sheet1!$B$9,Sheet1!$B$22,Sheet1!$B$35)</c:f>
              <c:numCache>
                <c:formatCode>General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E-4DDC-B1B7-9EF69BBB08D1}"/>
            </c:ext>
          </c:extLst>
        </c:ser>
        <c:ser>
          <c:idx val="2"/>
          <c:order val="5"/>
          <c:tx>
            <c:strRef>
              <c:f>Sheet1!$A$4</c:f>
              <c:strCache>
                <c:ptCount val="1"/>
                <c:pt idx="0">
                  <c:v>2-syl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(Sheet1!$B$4,Sheet1!$B$17,Sheet1!$B$30)</c:f>
              <c:numCache>
                <c:formatCode>General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(Sheet1!$B$10,Sheet1!$B$23,Sheet1!$B$36)</c:f>
              <c:numCache>
                <c:formatCode>General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E-4DDC-B1B7-9EF69BBB08D1}"/>
            </c:ext>
          </c:extLst>
        </c:ser>
        <c:ser>
          <c:idx val="3"/>
          <c:order val="6"/>
          <c:tx>
            <c:strRef>
              <c:f>Sheet1!$A$5</c:f>
              <c:strCache>
                <c:ptCount val="1"/>
                <c:pt idx="0">
                  <c:v>3-syl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(Sheet1!$B$5,Sheet1!$B$18,Sheet1!$B$31)</c:f>
              <c:numCache>
                <c:formatCode>General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(Sheet1!$B$11,Sheet1!$B$24,Sheet1!$B$37)</c:f>
              <c:numCache>
                <c:formatCode>General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E-4DDC-B1B7-9EF69BBB08D1}"/>
            </c:ext>
          </c:extLst>
        </c:ser>
        <c:ser>
          <c:idx val="0"/>
          <c:order val="7"/>
          <c:tx>
            <c:strRef>
              <c:f>Sheet1!$A$6</c:f>
              <c:strCache>
                <c:ptCount val="1"/>
                <c:pt idx="0">
                  <c:v>4-syl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(Sheet1!$B$6,Sheet1!$B$19,Sheet1!$B$32)</c:f>
              <c:numCache>
                <c:formatCode>General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(Sheet1!$B$12,Sheet1!$B$25,Sheet1!$B$38)</c:f>
              <c:numCache>
                <c:formatCode>General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E-4DDC-B1B7-9EF69BBB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Sheet1!$I$3</c:f>
              <c:strCache>
                <c:ptCount val="1"/>
                <c:pt idx="0">
                  <c:v>1-syl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(Sheet1!$J$3,Sheet1!$J$16,Sheet1!$J$29)</c:f>
              <c:numCache>
                <c:formatCode>General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(Sheet1!$J$9,Sheet1!$J$22,Sheet1!$J$35)</c:f>
              <c:numCache>
                <c:formatCode>General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2-4E26-8B3C-9EC4BC4585A4}"/>
            </c:ext>
          </c:extLst>
        </c:ser>
        <c:ser>
          <c:idx val="5"/>
          <c:order val="1"/>
          <c:tx>
            <c:strRef>
              <c:f>Sheet1!$I$4</c:f>
              <c:strCache>
                <c:ptCount val="1"/>
                <c:pt idx="0">
                  <c:v>2-syl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(Sheet1!$J$4,Sheet1!$J$17,Sheet1!$J$30)</c:f>
              <c:numCache>
                <c:formatCode>General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(Sheet1!$J$10,Sheet1!$J$23,Sheet1!$J$36)</c:f>
              <c:numCache>
                <c:formatCode>General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2-4E26-8B3C-9EC4BC4585A4}"/>
            </c:ext>
          </c:extLst>
        </c:ser>
        <c:ser>
          <c:idx val="6"/>
          <c:order val="2"/>
          <c:tx>
            <c:strRef>
              <c:f>Sheet1!$I$5</c:f>
              <c:strCache>
                <c:ptCount val="1"/>
                <c:pt idx="0">
                  <c:v>3-syl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(Sheet1!$J$5,Sheet1!$J$18,Sheet1!$J$31)</c:f>
              <c:numCache>
                <c:formatCode>General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(Sheet1!$J$11,Sheet1!$J$24,Sheet1!$J$37)</c:f>
              <c:numCache>
                <c:formatCode>General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2-4E26-8B3C-9EC4BC4585A4}"/>
            </c:ext>
          </c:extLst>
        </c:ser>
        <c:ser>
          <c:idx val="7"/>
          <c:order val="3"/>
          <c:tx>
            <c:strRef>
              <c:f>Sheet1!$I$6</c:f>
              <c:strCache>
                <c:ptCount val="1"/>
                <c:pt idx="0">
                  <c:v>4-syl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(Sheet1!$J$6,Sheet1!$J$19,Sheet1!$J$32)</c:f>
              <c:numCache>
                <c:formatCode>General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(Sheet1!$J$12,Sheet1!$J$25,Sheet1!$J$38)</c:f>
              <c:numCache>
                <c:formatCode>General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2-4E26-8B3C-9EC4BC4585A4}"/>
            </c:ext>
          </c:extLst>
        </c:ser>
        <c:ser>
          <c:idx val="1"/>
          <c:order val="4"/>
          <c:tx>
            <c:strRef>
              <c:f>Sheet1!$A$3</c:f>
              <c:strCache>
                <c:ptCount val="1"/>
                <c:pt idx="0">
                  <c:v>1-syl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(Sheet1!$B$3,Sheet1!$B$16,Sheet1!$B$29)</c:f>
              <c:numCache>
                <c:formatCode>General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(Sheet1!$B$9,Sheet1!$B$22,Sheet1!$B$35)</c:f>
              <c:numCache>
                <c:formatCode>General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2-4E26-8B3C-9EC4BC4585A4}"/>
            </c:ext>
          </c:extLst>
        </c:ser>
        <c:ser>
          <c:idx val="2"/>
          <c:order val="5"/>
          <c:tx>
            <c:strRef>
              <c:f>Sheet1!$A$4</c:f>
              <c:strCache>
                <c:ptCount val="1"/>
                <c:pt idx="0">
                  <c:v>2-syl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(Sheet1!$B$4,Sheet1!$B$17,Sheet1!$B$30)</c:f>
              <c:numCache>
                <c:formatCode>General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(Sheet1!$B$10,Sheet1!$B$23,Sheet1!$B$36)</c:f>
              <c:numCache>
                <c:formatCode>General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2-4E26-8B3C-9EC4BC4585A4}"/>
            </c:ext>
          </c:extLst>
        </c:ser>
        <c:ser>
          <c:idx val="3"/>
          <c:order val="6"/>
          <c:tx>
            <c:strRef>
              <c:f>Sheet1!$A$5</c:f>
              <c:strCache>
                <c:ptCount val="1"/>
                <c:pt idx="0">
                  <c:v>3-syl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(Sheet1!$B$5,Sheet1!$B$18,Sheet1!$B$31)</c:f>
              <c:numCache>
                <c:formatCode>General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(Sheet1!$B$11,Sheet1!$B$24,Sheet1!$B$37)</c:f>
              <c:numCache>
                <c:formatCode>General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82-4E26-8B3C-9EC4BC4585A4}"/>
            </c:ext>
          </c:extLst>
        </c:ser>
        <c:ser>
          <c:idx val="0"/>
          <c:order val="7"/>
          <c:tx>
            <c:strRef>
              <c:f>Sheet1!$A$6</c:f>
              <c:strCache>
                <c:ptCount val="1"/>
                <c:pt idx="0">
                  <c:v>4-syl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(Sheet1!$B$6,Sheet1!$B$19,Sheet1!$B$32)</c:f>
              <c:numCache>
                <c:formatCode>General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(Sheet1!$B$12,Sheet1!$B$25,Sheet1!$B$38)</c:f>
              <c:numCache>
                <c:formatCode>General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82-4E26-8B3C-9EC4BC45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Sheet1!$I$3</c:f>
              <c:strCache>
                <c:ptCount val="1"/>
                <c:pt idx="0">
                  <c:v>1-syl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(Sheet1!$J$3,Sheet1!$J$16,Sheet1!$J$29)</c:f>
              <c:numCache>
                <c:formatCode>General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(Sheet1!$J$9,Sheet1!$J$22,Sheet1!$J$35)</c:f>
              <c:numCache>
                <c:formatCode>General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C-4256-8194-E052C049D1FC}"/>
            </c:ext>
          </c:extLst>
        </c:ser>
        <c:ser>
          <c:idx val="5"/>
          <c:order val="1"/>
          <c:tx>
            <c:strRef>
              <c:f>Sheet1!$I$4</c:f>
              <c:strCache>
                <c:ptCount val="1"/>
                <c:pt idx="0">
                  <c:v>2-syl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(Sheet1!$J$4,Sheet1!$J$17,Sheet1!$J$30)</c:f>
              <c:numCache>
                <c:formatCode>General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(Sheet1!$J$10,Sheet1!$J$23,Sheet1!$J$36)</c:f>
              <c:numCache>
                <c:formatCode>General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C-4256-8194-E052C049D1FC}"/>
            </c:ext>
          </c:extLst>
        </c:ser>
        <c:ser>
          <c:idx val="6"/>
          <c:order val="2"/>
          <c:tx>
            <c:strRef>
              <c:f>Sheet1!$I$5</c:f>
              <c:strCache>
                <c:ptCount val="1"/>
                <c:pt idx="0">
                  <c:v>3-syl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(Sheet1!$J$5,Sheet1!$J$18,Sheet1!$J$31)</c:f>
              <c:numCache>
                <c:formatCode>General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(Sheet1!$J$11,Sheet1!$J$24,Sheet1!$J$37)</c:f>
              <c:numCache>
                <c:formatCode>General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C-4256-8194-E052C049D1FC}"/>
            </c:ext>
          </c:extLst>
        </c:ser>
        <c:ser>
          <c:idx val="7"/>
          <c:order val="3"/>
          <c:tx>
            <c:strRef>
              <c:f>Sheet1!$I$6</c:f>
              <c:strCache>
                <c:ptCount val="1"/>
                <c:pt idx="0">
                  <c:v>4-syl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(Sheet1!$J$6,Sheet1!$J$19,Sheet1!$J$32)</c:f>
              <c:numCache>
                <c:formatCode>General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(Sheet1!$J$12,Sheet1!$J$25,Sheet1!$J$38)</c:f>
              <c:numCache>
                <c:formatCode>General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C-4256-8194-E052C049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(Sheet1!$B$3,Sheet1!$B$16,Sheet1!$B$29)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(Sheet1!$B$9,Sheet1!$B$22,Sheet1!$B$35)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E4C-4256-8194-E052C049D1FC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(Sheet1!$B$4,Sheet1!$B$17,Sheet1!$B$30)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(Sheet1!$B$10,Sheet1!$B$23,Sheet1!$B$36)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E4C-4256-8194-E052C049D1FC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(Sheet1!$B$5,Sheet1!$B$18,Sheet1!$B$31)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(Sheet1!$B$11,Sheet1!$B$24,Sheet1!$B$37)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E4C-4256-8194-E052C049D1FC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(Sheet1!$B$6,Sheet1!$B$19,Sheet1!$B$32)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(Sheet1!$B$12,Sheet1!$B$25,Sheet1!$B$38)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4C-4256-8194-E052C049D1FC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236427030995919"/>
          <c:y val="3.0718905472636823E-2"/>
          <c:w val="0.34909141932334092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1-syl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(Sheet1!$B$3,Sheet1!$B$16,Sheet1!$B$29)</c:f>
              <c:numCache>
                <c:formatCode>General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(Sheet1!$B$9,Sheet1!$B$22,Sheet1!$B$35)</c:f>
              <c:numCache>
                <c:formatCode>General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1-4A7B-89D3-04430D1F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1" baseline="0">
                    <a:effectLst/>
                  </a:rPr>
                  <a:t>f</a:t>
                </a:r>
                <a:r>
                  <a:rPr lang="en-US" sz="1000" b="0" i="1" baseline="-25000">
                    <a:effectLst/>
                  </a:rPr>
                  <a:t>0</a:t>
                </a:r>
                <a:r>
                  <a:rPr lang="en-US" sz="1000" b="0" i="1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(ST re 1 Hz)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3-syl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(Sheet1!$B$5,Sheet1!$B$18,Sheet1!$B$31)</c:f>
              <c:numCache>
                <c:formatCode>General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(Sheet1!$B$11,Sheet1!$B$24,Sheet1!$B$37)</c:f>
              <c:numCache>
                <c:formatCode>General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4-4211-A47E-45A83753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1" baseline="0">
                    <a:effectLst/>
                  </a:rPr>
                  <a:t>f</a:t>
                </a:r>
                <a:r>
                  <a:rPr lang="en-US" sz="1000" b="0" i="1" baseline="-25000">
                    <a:effectLst/>
                  </a:rPr>
                  <a:t>0</a:t>
                </a:r>
                <a:r>
                  <a:rPr lang="en-US" sz="1000" b="0" i="1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(ST re 1 Hz)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4-syl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(Sheet1!$B$6,Sheet1!$B$19,Sheet1!$B$32)</c:f>
              <c:numCache>
                <c:formatCode>General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(Sheet1!$B$12,Sheet1!$B$25,Sheet1!$B$38)</c:f>
              <c:numCache>
                <c:formatCode>General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9-4040-856D-F7395A6C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1-syl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(Sheet1!$B$3,Sheet1!$B$16,Sheet1!$B$29)</c:f>
              <c:numCache>
                <c:formatCode>General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(Sheet1!$B$9,Sheet1!$B$22,Sheet1!$B$35)</c:f>
              <c:numCache>
                <c:formatCode>General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B-4A7D-8E46-12D4D524A632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2-syl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(Sheet1!$B$4,Sheet1!$B$17,Sheet1!$B$30)</c:f>
              <c:numCache>
                <c:formatCode>General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</c:numRef>
          </c:xVal>
          <c:yVal>
            <c:numRef>
              <c:f>(Sheet1!$B$10,Sheet1!$B$23,Sheet1!$B$36)</c:f>
              <c:numCache>
                <c:formatCode>General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B-4A7D-8E46-12D4D524A632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3-syl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(Sheet1!$B$5,Sheet1!$B$18,Sheet1!$B$31)</c:f>
              <c:numCache>
                <c:formatCode>General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</c:numRef>
          </c:xVal>
          <c:yVal>
            <c:numRef>
              <c:f>(Sheet1!$B$11,Sheet1!$B$24,Sheet1!$B$37)</c:f>
              <c:numCache>
                <c:formatCode>General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B-4A7D-8E46-12D4D524A632}"/>
            </c:ext>
          </c:extLst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4-syl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(Sheet1!$B$6,Sheet1!$B$19,Sheet1!$B$32)</c:f>
              <c:numCache>
                <c:formatCode>General</c:formatCode>
                <c:ptCount val="3"/>
                <c:pt idx="0">
                  <c:v>109.717</c:v>
                </c:pt>
                <c:pt idx="1">
                  <c:v>513.71699999999998</c:v>
                </c:pt>
                <c:pt idx="2">
                  <c:v>567.91700000000003</c:v>
                </c:pt>
              </c:numCache>
            </c:numRef>
          </c:xVal>
          <c:yVal>
            <c:numRef>
              <c:f>(Sheet1!$B$12,Sheet1!$B$25,Sheet1!$B$38)</c:f>
              <c:numCache>
                <c:formatCode>General</c:formatCode>
                <c:ptCount val="3"/>
                <c:pt idx="0">
                  <c:v>83.643000000000001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B-4A7D-8E46-12D4D524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1-syl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plus>
            <c:minus>
              <c:numRef>
                <c:f>(Sheet1!$F$3,Sheet1!$F$16,Sheet1!$F$29)</c:f>
                <c:numCache>
                  <c:formatCode>General</c:formatCode>
                  <c:ptCount val="3"/>
                  <c:pt idx="0">
                    <c:v>57.152706049786502</c:v>
                  </c:pt>
                  <c:pt idx="1">
                    <c:v>44.637293846833984</c:v>
                  </c:pt>
                  <c:pt idx="2">
                    <c:v>71.142576894380994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(Sheet1!$F$9,Sheet1!$F$22,Sheet1!$F$35)</c:f>
                <c:numCache>
                  <c:formatCode>General</c:formatCode>
                  <c:ptCount val="3"/>
                  <c:pt idx="0">
                    <c:v>3.2617965335890915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(Sheet1!$J$3,Sheet1!$J$16,Sheet1!$J$29)</c:f>
              <c:numCache>
                <c:formatCode>General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(Sheet1!$J$9,Sheet1!$J$22,Sheet1!$J$35)</c:f>
              <c:numCache>
                <c:formatCode>General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6-4260-8D40-D277CE1EBD22}"/>
            </c:ext>
          </c:extLst>
        </c:ser>
        <c:ser>
          <c:idx val="2"/>
          <c:order val="1"/>
          <c:tx>
            <c:strRef>
              <c:f>Sheet1!$I$4</c:f>
              <c:strCache>
                <c:ptCount val="1"/>
                <c:pt idx="0">
                  <c:v>2-syl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(Sheet1!$F$10,Sheet1!$F$23,Sheet1!$F$37)</c:f>
                <c:numCache>
                  <c:formatCode>General</c:formatCode>
                  <c:ptCount val="3"/>
                  <c:pt idx="0">
                    <c:v>3.2926946055033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plus>
            <c:minus>
              <c:numRef>
                <c:f>(Sheet1!$F$4,Sheet1!$F$17,Sheet1!$F$30)</c:f>
                <c:numCache>
                  <c:formatCode>General</c:formatCode>
                  <c:ptCount val="3"/>
                  <c:pt idx="0">
                    <c:v>84.911736758051106</c:v>
                  </c:pt>
                  <c:pt idx="1">
                    <c:v>74.158085736960032</c:v>
                  </c:pt>
                  <c:pt idx="2">
                    <c:v>105.10297562951101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(Sheet1!$J$4,Sheet1!$J$17,Sheet1!$J$30)</c:f>
              <c:numCache>
                <c:formatCode>General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</c:numRef>
          </c:xVal>
          <c:yVal>
            <c:numRef>
              <c:f>(Sheet1!$J$10,Sheet1!$J$23,Sheet1!$J$36)</c:f>
              <c:numCache>
                <c:formatCode>General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60-8D40-D277CE1EBD22}"/>
            </c:ext>
          </c:extLst>
        </c:ser>
        <c:ser>
          <c:idx val="3"/>
          <c:order val="2"/>
          <c:tx>
            <c:strRef>
              <c:f>Sheet1!$I$5</c:f>
              <c:strCache>
                <c:ptCount val="1"/>
                <c:pt idx="0">
                  <c:v>3-syl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plus>
            <c:minus>
              <c:numRef>
                <c:f>(Sheet1!$F$5,Sheet1!$F$18,Sheet1!$F$31)</c:f>
                <c:numCache>
                  <c:formatCode>General</c:formatCode>
                  <c:ptCount val="3"/>
                  <c:pt idx="0">
                    <c:v>57.153474776269107</c:v>
                  </c:pt>
                  <c:pt idx="1">
                    <c:v>44.635238618004962</c:v>
                  </c:pt>
                  <c:pt idx="2">
                    <c:v>71.141627427693948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(Sheet1!$F$11,Sheet1!$F$24,Sheet1!$F$37)</c:f>
                <c:numCache>
                  <c:formatCode>General</c:formatCode>
                  <c:ptCount val="3"/>
                  <c:pt idx="0">
                    <c:v>3.2623584651990996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(Sheet1!$J$5,Sheet1!$J$18,Sheet1!$J$31)</c:f>
              <c:numCache>
                <c:formatCode>General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</c:numRef>
          </c:xVal>
          <c:yVal>
            <c:numRef>
              <c:f>(Sheet1!$J$11,Sheet1!$J$24,Sheet1!$J$37)</c:f>
              <c:numCache>
                <c:formatCode>General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60-8D40-D277CE1EBD22}"/>
            </c:ext>
          </c:extLst>
        </c:ser>
        <c:ser>
          <c:idx val="0"/>
          <c:order val="3"/>
          <c:tx>
            <c:strRef>
              <c:f>Sheet1!$I$6</c:f>
              <c:strCache>
                <c:ptCount val="1"/>
                <c:pt idx="0">
                  <c:v>4-syl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plus>
            <c:minus>
              <c:numRef>
                <c:f>(Sheet1!$F$6,Sheet1!$F$19,Sheet1!$F$32)</c:f>
                <c:numCache>
                  <c:formatCode>General</c:formatCode>
                  <c:ptCount val="3"/>
                  <c:pt idx="0">
                    <c:v>76.78741601367409</c:v>
                  </c:pt>
                  <c:pt idx="1">
                    <c:v>74.215505111882976</c:v>
                  </c:pt>
                  <c:pt idx="2">
                    <c:v>95.082817266798031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(Sheet1!$F$12,Sheet1!$F$25,Sheet1!$F$38)</c:f>
                <c:numCache>
                  <c:formatCode>General</c:formatCode>
                  <c:ptCount val="3"/>
                  <c:pt idx="0">
                    <c:v>3.2813991670916067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(Sheet1!$J$6,Sheet1!$J$19,Sheet1!$J$32)</c:f>
              <c:numCache>
                <c:formatCode>General</c:formatCode>
                <c:ptCount val="3"/>
                <c:pt idx="0">
                  <c:v>112.676</c:v>
                </c:pt>
                <c:pt idx="1">
                  <c:v>468.03999999999996</c:v>
                </c:pt>
                <c:pt idx="2">
                  <c:v>520.10800000000006</c:v>
                </c:pt>
              </c:numCache>
            </c:numRef>
          </c:xVal>
          <c:yVal>
            <c:numRef>
              <c:f>(Sheet1!$J$12,Sheet1!$J$25,Sheet1!$J$38)</c:f>
              <c:numCache>
                <c:formatCode>General</c:formatCode>
                <c:ptCount val="3"/>
                <c:pt idx="0">
                  <c:v>83.613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6-4260-8D40-D277CE1E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(Sheet1!$B$3,Sheet1!$B$16,Sheet1!$B$29)</c:f>
              <c:numCache>
                <c:formatCode>General</c:formatCode>
                <c:ptCount val="3"/>
                <c:pt idx="0">
                  <c:v>124.245</c:v>
                </c:pt>
                <c:pt idx="1">
                  <c:v>282.10899999999998</c:v>
                </c:pt>
                <c:pt idx="2">
                  <c:v>309.04300000000001</c:v>
                </c:pt>
              </c:numCache>
            </c:numRef>
          </c:xVal>
          <c:yVal>
            <c:numRef>
              <c:f>(Sheet1!$B$9,Sheet1!$B$22,Sheet1!$B$35)</c:f>
              <c:numCache>
                <c:formatCode>General</c:formatCode>
                <c:ptCount val="3"/>
                <c:pt idx="0">
                  <c:v>82.77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89-43D5-A2CE-B03FA5EC175C}"/>
            </c:ext>
          </c:extLst>
        </c:ser>
        <c:ser>
          <c:idx val="4"/>
          <c:order val="1"/>
          <c:tx>
            <c:strRef>
              <c:f>Sheet1!$J$1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(Sheet1!$J$3,Sheet1!$J$16,Sheet1!$J$29)</c:f>
              <c:numCache>
                <c:formatCode>General</c:formatCode>
                <c:ptCount val="3"/>
                <c:pt idx="0">
                  <c:v>127.20400000000001</c:v>
                </c:pt>
                <c:pt idx="1">
                  <c:v>236.43199999999999</c:v>
                </c:pt>
                <c:pt idx="2">
                  <c:v>261.23400000000004</c:v>
                </c:pt>
              </c:numCache>
            </c:numRef>
          </c:xVal>
          <c:yVal>
            <c:numRef>
              <c:f>(Sheet1!$J$9,Sheet1!$J$22,Sheet1!$J$35)</c:f>
              <c:numCache>
                <c:formatCode>General</c:formatCode>
                <c:ptCount val="3"/>
                <c:pt idx="0">
                  <c:v>82.74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9-43D5-A2CE-B03FA5EC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(Sheet1!$J$4,Sheet1!$J$17,Sheet1!$J$30)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(Sheet1!$J$10,Sheet1!$J$23,Sheet1!$J$36)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B89-43D5-A2CE-B03FA5EC175C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(Sheet1!$J$5,Sheet1!$J$18,Sheet1!$J$31)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(Sheet1!$J$11,Sheet1!$J$24,Sheet1!$J$37)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B89-43D5-A2CE-B03FA5EC175C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(Sheet1!$J$6,Sheet1!$J$19,Sheet1!$J$32)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(Sheet1!$J$12,Sheet1!$J$25,Sheet1!$J$38)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B89-43D5-A2CE-B03FA5EC175C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(Sheet1!$B$4,Sheet1!$B$17,Sheet1!$B$30)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(Sheet1!$B$10,Sheet1!$B$23,Sheet1!$B$36)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B89-43D5-A2CE-B03FA5EC175C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(Sheet1!$B$5,Sheet1!$B$18,Sheet1!$B$31)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(Sheet1!$B$11,Sheet1!$B$24,Sheet1!$B$37)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B89-43D5-A2CE-B03FA5EC175C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(Sheet1!$B$6,Sheet1!$B$19,Sheet1!$B$32)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(Sheet1!$B$12,Sheet1!$B$25,Sheet1!$B$38)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B89-43D5-A2CE-B03FA5EC175C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(Sheet1!$B$4,Sheet1!$B$17,Sheet1!$B$30)</c:f>
              <c:numCache>
                <c:formatCode>General</c:formatCode>
                <c:ptCount val="3"/>
                <c:pt idx="0">
                  <c:v>126.38200000000001</c:v>
                </c:pt>
                <c:pt idx="1">
                  <c:v>303.60500000000002</c:v>
                </c:pt>
                <c:pt idx="2">
                  <c:v>319.71800000000002</c:v>
                </c:pt>
              </c:numCache>
              <c:extLst xmlns:c15="http://schemas.microsoft.com/office/drawing/2012/chart"/>
            </c:numRef>
          </c:xVal>
          <c:yVal>
            <c:numRef>
              <c:f>(Sheet1!$B$10,Sheet1!$B$23,Sheet1!$B$36)</c:f>
              <c:numCache>
                <c:formatCode>General</c:formatCode>
                <c:ptCount val="3"/>
                <c:pt idx="0">
                  <c:v>83.28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B22A-4692-A765-AE8D76099501}"/>
            </c:ext>
          </c:extLst>
        </c:ser>
        <c:ser>
          <c:idx val="5"/>
          <c:order val="2"/>
          <c:tx>
            <c:strRef>
              <c:f>Sheet1!$J$1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(Sheet1!$J$4,Sheet1!$J$17,Sheet1!$J$30)</c:f>
              <c:numCache>
                <c:formatCode>General</c:formatCode>
                <c:ptCount val="3"/>
                <c:pt idx="0">
                  <c:v>129.34100000000001</c:v>
                </c:pt>
                <c:pt idx="1">
                  <c:v>257.928</c:v>
                </c:pt>
                <c:pt idx="2">
                  <c:v>271.90899999999999</c:v>
                </c:pt>
              </c:numCache>
              <c:extLst xmlns:c15="http://schemas.microsoft.com/office/drawing/2012/chart"/>
            </c:numRef>
          </c:xVal>
          <c:yVal>
            <c:numRef>
              <c:f>(Sheet1!$J$10,Sheet1!$J$23,Sheet1!$J$36)</c:f>
              <c:numCache>
                <c:formatCode>General</c:formatCode>
                <c:ptCount val="3"/>
                <c:pt idx="0">
                  <c:v>83.25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B22A-4692-A765-AE8D7609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(Sheet1!$J$3,Sheet1!$J$16,Sheet1!$J$29)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(Sheet1!$J$9,Sheet1!$J$22,Sheet1!$J$35)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2A-4692-A765-AE8D76099501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(Sheet1!$J$5,Sheet1!$J$18,Sheet1!$J$31)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130.22800000000001</c:v>
                      </c:pt>
                      <c:pt idx="1">
                        <c:v>333.32399999999996</c:v>
                      </c:pt>
                      <c:pt idx="2">
                        <c:v>378.447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(Sheet1!$J$11,Sheet1!$J$24,Sheet1!$J$37)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83.204999999999998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22A-4692-A765-AE8D76099501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(Sheet1!$J$6,Sheet1!$J$19,Sheet1!$J$32)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(Sheet1!$J$12,Sheet1!$J$25,Sheet1!$J$38)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2A-4692-A765-AE8D76099501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(Sheet1!$B$3,Sheet1!$B$16,Sheet1!$B$29)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(Sheet1!$B$9,Sheet1!$B$22,Sheet1!$B$35)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2A-4692-A765-AE8D76099501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3-syl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(Sheet1!$B$5,Sheet1!$B$18,Sheet1!$B$31)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127.26900000000001</c:v>
                      </c:pt>
                      <c:pt idx="1">
                        <c:v>379.00099999999998</c:v>
                      </c:pt>
                      <c:pt idx="2">
                        <c:v>426.25599999999997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(Sheet1!$B$11,Sheet1!$B$24,Sheet1!$B$37)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83.234999999999999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22A-4692-A765-AE8D76099501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(Sheet1!$B$6,Sheet1!$B$19,Sheet1!$B$32)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(Sheet1!$B$12,Sheet1!$B$25,Sheet1!$B$38)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2A-4692-A765-AE8D76099501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Sheet1!$B$1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(Sheet1!$B$5,Sheet1!$B$18,Sheet1!$B$31)</c:f>
              <c:numCache>
                <c:formatCode>General</c:formatCode>
                <c:ptCount val="3"/>
                <c:pt idx="0">
                  <c:v>127.26900000000001</c:v>
                </c:pt>
                <c:pt idx="1">
                  <c:v>379.00099999999998</c:v>
                </c:pt>
                <c:pt idx="2">
                  <c:v>426.25599999999997</c:v>
                </c:pt>
              </c:numCache>
              <c:extLst xmlns:c15="http://schemas.microsoft.com/office/drawing/2012/chart"/>
            </c:numRef>
          </c:xVal>
          <c:yVal>
            <c:numRef>
              <c:f>(Sheet1!$B$11,Sheet1!$B$24,Sheet1!$B$37)</c:f>
              <c:numCache>
                <c:formatCode>General</c:formatCode>
                <c:ptCount val="3"/>
                <c:pt idx="0">
                  <c:v>83.234999999999999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6988-45D5-98D1-C7C608E4DCC9}"/>
            </c:ext>
          </c:extLst>
        </c:ser>
        <c:ser>
          <c:idx val="6"/>
          <c:order val="3"/>
          <c:tx>
            <c:strRef>
              <c:f>Sheet1!$J$1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(Sheet1!$J$5,Sheet1!$J$18,Sheet1!$J$31)</c:f>
              <c:numCache>
                <c:formatCode>General</c:formatCode>
                <c:ptCount val="3"/>
                <c:pt idx="0">
                  <c:v>130.22800000000001</c:v>
                </c:pt>
                <c:pt idx="1">
                  <c:v>333.32399999999996</c:v>
                </c:pt>
                <c:pt idx="2">
                  <c:v>378.447</c:v>
                </c:pt>
              </c:numCache>
              <c:extLst xmlns:c15="http://schemas.microsoft.com/office/drawing/2012/chart"/>
            </c:numRef>
          </c:xVal>
          <c:yVal>
            <c:numRef>
              <c:f>(Sheet1!$J$11,Sheet1!$J$24,Sheet1!$J$37)</c:f>
              <c:numCache>
                <c:formatCode>General</c:formatCode>
                <c:ptCount val="3"/>
                <c:pt idx="0">
                  <c:v>83.204999999999998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988-45D5-98D1-C7C608E4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(Sheet1!$J$3,Sheet1!$J$16,Sheet1!$J$29)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127.20400000000001</c:v>
                      </c:pt>
                      <c:pt idx="1">
                        <c:v>236.43199999999999</c:v>
                      </c:pt>
                      <c:pt idx="2">
                        <c:v>261.23400000000004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(Sheet1!$J$9,Sheet1!$J$22,Sheet1!$J$35)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82.74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88-45D5-98D1-C7C608E4DCC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(Sheet1!$J$4,Sheet1!$J$17,Sheet1!$J$30)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129.34100000000001</c:v>
                      </c:pt>
                      <c:pt idx="1">
                        <c:v>257.928</c:v>
                      </c:pt>
                      <c:pt idx="2">
                        <c:v>271.90899999999999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(Sheet1!$J$10,Sheet1!$J$23,Sheet1!$J$36)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88-45D5-98D1-C7C608E4DCC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(Sheet1!$J$6,Sheet1!$J$19,Sheet1!$J$32)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112.676</c:v>
                      </c:pt>
                      <c:pt idx="1">
                        <c:v>468.03999999999996</c:v>
                      </c:pt>
                      <c:pt idx="2">
                        <c:v>520.10800000000006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(Sheet1!$J$12,Sheet1!$J$25,Sheet1!$J$38)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83.613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88-45D5-98D1-C7C608E4DCC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1-syl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(Sheet1!$B$3,Sheet1!$B$16,Sheet1!$B$29)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124.245</c:v>
                      </c:pt>
                      <c:pt idx="1">
                        <c:v>282.10899999999998</c:v>
                      </c:pt>
                      <c:pt idx="2">
                        <c:v>309.04300000000001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(Sheet1!$B$9,Sheet1!$B$22,Sheet1!$B$35)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82.77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88-45D5-98D1-C7C608E4DCC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2-syl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(Sheet1!$B$4,Sheet1!$B$17,Sheet1!$B$30)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126.38200000000001</c:v>
                      </c:pt>
                      <c:pt idx="1">
                        <c:v>303.60500000000002</c:v>
                      </c:pt>
                      <c:pt idx="2">
                        <c:v>319.71800000000002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(Sheet1!$B$10,Sheet1!$B$23,Sheet1!$B$36)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83.28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988-45D5-98D1-C7C608E4DCC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4-syl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(Sheet1!$B$6,Sheet1!$B$19,Sheet1!$B$32)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109.717</c:v>
                      </c:pt>
                      <c:pt idx="1">
                        <c:v>513.71699999999998</c:v>
                      </c:pt>
                      <c:pt idx="2">
                        <c:v>567.91700000000003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(Sheet1!$B$12,Sheet1!$B$25,Sheet1!$B$38)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83.643000000000001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88-45D5-98D1-C7C608E4DCC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1</xdr:row>
      <xdr:rowOff>0</xdr:rowOff>
    </xdr:from>
    <xdr:to>
      <xdr:col>23</xdr:col>
      <xdr:colOff>503037</xdr:colOff>
      <xdr:row>13</xdr:row>
      <xdr:rowOff>126000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0496F-B31B-48FA-9D07-E1C80051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19</xdr:col>
      <xdr:colOff>503035</xdr:colOff>
      <xdr:row>13</xdr:row>
      <xdr:rowOff>126000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2B7D5-EBAF-4745-B712-9E4D12D6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27</xdr:col>
      <xdr:colOff>503036</xdr:colOff>
      <xdr:row>13</xdr:row>
      <xdr:rowOff>126000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DE203-C6F4-4667-BBBA-58B692188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</xdr:colOff>
      <xdr:row>1</xdr:row>
      <xdr:rowOff>0</xdr:rowOff>
    </xdr:from>
    <xdr:to>
      <xdr:col>31</xdr:col>
      <xdr:colOff>503037</xdr:colOff>
      <xdr:row>13</xdr:row>
      <xdr:rowOff>126000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7F6C5-DD1A-4606-863E-8B41761F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35</xdr:col>
      <xdr:colOff>503036</xdr:colOff>
      <xdr:row>13</xdr:row>
      <xdr:rowOff>126000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64D9A4-52C4-4EB1-8CF9-8CBA31E18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17</xdr:row>
      <xdr:rowOff>0</xdr:rowOff>
    </xdr:from>
    <xdr:to>
      <xdr:col>35</xdr:col>
      <xdr:colOff>503036</xdr:colOff>
      <xdr:row>29</xdr:row>
      <xdr:rowOff>126000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774D801-34CE-42FD-BADE-5E9465D2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19</xdr:col>
      <xdr:colOff>503036</xdr:colOff>
      <xdr:row>29</xdr:row>
      <xdr:rowOff>126000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F7D1FF-CA90-43F6-B62C-B8701D0D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23</xdr:col>
      <xdr:colOff>503036</xdr:colOff>
      <xdr:row>29</xdr:row>
      <xdr:rowOff>126000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CD964D8-35C3-4158-8DAB-B6926EEC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27</xdr:col>
      <xdr:colOff>503037</xdr:colOff>
      <xdr:row>29</xdr:row>
      <xdr:rowOff>126000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ED0B3A8-5098-4B65-AC24-4C5CB07CF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31</xdr:col>
      <xdr:colOff>503036</xdr:colOff>
      <xdr:row>29</xdr:row>
      <xdr:rowOff>126000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742586F-DF67-42D3-963A-E62FCEA72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3</xdr:col>
      <xdr:colOff>503036</xdr:colOff>
      <xdr:row>53</xdr:row>
      <xdr:rowOff>126000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3A36D47-6F5D-44DF-9B8F-A75A2014F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7</xdr:col>
      <xdr:colOff>503036</xdr:colOff>
      <xdr:row>53</xdr:row>
      <xdr:rowOff>126000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295982D-F94A-48D5-9629-B10A3918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157654</xdr:colOff>
      <xdr:row>53</xdr:row>
      <xdr:rowOff>126000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1F14250-78BD-487D-9074-DE28C11FA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e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e_f0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h_t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h_f0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e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e_f0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l_t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tic_models/nuc_h_t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 refreshError="1">
        <row r="2">
          <cell r="B2">
            <v>124.245</v>
          </cell>
          <cell r="C2">
            <v>67.092293950213502</v>
          </cell>
          <cell r="D2">
            <v>181.397467813817</v>
          </cell>
          <cell r="E2">
            <v>22.779</v>
          </cell>
        </row>
        <row r="3">
          <cell r="B3">
            <v>126.38200000000001</v>
          </cell>
          <cell r="C3">
            <v>41.470263241948899</v>
          </cell>
          <cell r="D3">
            <v>211.29435522790999</v>
          </cell>
          <cell r="E3">
            <v>33.271999999999998</v>
          </cell>
        </row>
        <row r="4">
          <cell r="B4">
            <v>127.26900000000001</v>
          </cell>
          <cell r="C4">
            <v>70.115525223730899</v>
          </cell>
          <cell r="D4">
            <v>184.42166033831899</v>
          </cell>
          <cell r="E4">
            <v>22.776</v>
          </cell>
        </row>
        <row r="5">
          <cell r="B5">
            <v>109.717</v>
          </cell>
          <cell r="C5">
            <v>32.929583986325902</v>
          </cell>
          <cell r="D5">
            <v>186.50496642038601</v>
          </cell>
          <cell r="E5">
            <v>30.145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B2">
            <v>82.77</v>
          </cell>
          <cell r="C2">
            <v>79.508203466410905</v>
          </cell>
          <cell r="D2">
            <v>86.032272990577098</v>
          </cell>
          <cell r="E2">
            <v>1.4750000000000001</v>
          </cell>
        </row>
        <row r="3">
          <cell r="B3">
            <v>83.28</v>
          </cell>
          <cell r="C3">
            <v>79.987305394496701</v>
          </cell>
          <cell r="D3">
            <v>86.573046749160198</v>
          </cell>
          <cell r="E3">
            <v>1.5</v>
          </cell>
        </row>
        <row r="4">
          <cell r="B4">
            <v>83.234999999999999</v>
          </cell>
          <cell r="C4">
            <v>79.9726415348009</v>
          </cell>
          <cell r="D4">
            <v>86.496629154356</v>
          </cell>
          <cell r="E4">
            <v>1.4750000000000001</v>
          </cell>
        </row>
        <row r="5">
          <cell r="B5">
            <v>83.643000000000001</v>
          </cell>
          <cell r="C5">
            <v>80.361600832908394</v>
          </cell>
          <cell r="D5">
            <v>86.923619083248298</v>
          </cell>
          <cell r="E5">
            <v>1.4910000000000001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B2">
            <v>309.04300000000001</v>
          </cell>
          <cell r="C2">
            <v>237.90042310561901</v>
          </cell>
          <cell r="D2">
            <v>380.18488274122097</v>
          </cell>
          <cell r="E2">
            <v>29.623000000000001</v>
          </cell>
        </row>
        <row r="3">
          <cell r="B3">
            <v>319.71800000000002</v>
          </cell>
          <cell r="C3">
            <v>214.61502437048901</v>
          </cell>
          <cell r="D3">
            <v>424.82042778555302</v>
          </cell>
          <cell r="E3">
            <v>42.265000000000001</v>
          </cell>
        </row>
        <row r="4">
          <cell r="B4">
            <v>426.25599999999997</v>
          </cell>
          <cell r="C4">
            <v>355.11437257230602</v>
          </cell>
          <cell r="D4">
            <v>497.39729067123801</v>
          </cell>
          <cell r="E4">
            <v>29.622</v>
          </cell>
        </row>
        <row r="5">
          <cell r="B5">
            <v>567.91700000000003</v>
          </cell>
          <cell r="C5">
            <v>472.834182733202</v>
          </cell>
          <cell r="D5">
            <v>662.999398548611</v>
          </cell>
          <cell r="E5">
            <v>38.475000000000001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M38"/>
  <sheetViews>
    <sheetView tabSelected="1" topLeftCell="K1" zoomScale="85" zoomScaleNormal="85" workbookViewId="0">
      <selection activeCell="Y34" sqref="Y34"/>
    </sheetView>
  </sheetViews>
  <sheetFormatPr defaultRowHeight="15" x14ac:dyDescent="0.25"/>
  <cols>
    <col min="7" max="7" width="9.140625" style="1"/>
  </cols>
  <sheetData>
    <row r="1" spans="1:13" x14ac:dyDescent="0.25">
      <c r="B1" t="s">
        <v>16</v>
      </c>
      <c r="J1" t="s">
        <v>17</v>
      </c>
    </row>
    <row r="2" spans="1:13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 t="s">
        <v>15</v>
      </c>
      <c r="I2" t="str">
        <f t="shared" ref="I2:I6" si="0">A2</f>
        <v>l_t</v>
      </c>
      <c r="J2" t="str">
        <f t="shared" ref="J2:L2" si="1">B2</f>
        <v>predicted</v>
      </c>
      <c r="K2" t="str">
        <f t="shared" si="1"/>
        <v>conf.low</v>
      </c>
      <c r="L2" t="str">
        <f t="shared" si="1"/>
        <v>conf.high</v>
      </c>
      <c r="M2" t="str">
        <f>F2</f>
        <v>CI diff</v>
      </c>
    </row>
    <row r="3" spans="1:13" x14ac:dyDescent="0.25">
      <c r="A3" t="s">
        <v>11</v>
      </c>
      <c r="B3">
        <f>[1]nuc_l_t_b0!B2</f>
        <v>124.245</v>
      </c>
      <c r="C3">
        <f>[1]nuc_l_t_b0!C2</f>
        <v>67.092293950213502</v>
      </c>
      <c r="D3">
        <f>[1]nuc_l_t_b0!D2</f>
        <v>181.397467813817</v>
      </c>
      <c r="E3">
        <f>[1]nuc_l_t_b0!E2</f>
        <v>22.779</v>
      </c>
      <c r="F3">
        <f>B3-C3</f>
        <v>57.152706049786502</v>
      </c>
      <c r="G3" s="3">
        <f>[7]nuc_l_t_b1!$C$14</f>
        <v>2.9590000000000001</v>
      </c>
      <c r="I3" t="str">
        <f>A3</f>
        <v>1-syl</v>
      </c>
      <c r="J3">
        <f>B3+$G3</f>
        <v>127.20400000000001</v>
      </c>
      <c r="K3">
        <f t="shared" ref="K3:K6" si="2">C3+$G3</f>
        <v>70.051293950213505</v>
      </c>
      <c r="L3">
        <f t="shared" ref="L3:L6" si="3">D3+$G3</f>
        <v>184.35646781381701</v>
      </c>
      <c r="M3">
        <f t="shared" ref="M3:M6" si="4">F3+$G3</f>
        <v>60.111706049786505</v>
      </c>
    </row>
    <row r="4" spans="1:13" x14ac:dyDescent="0.25">
      <c r="A4" t="s">
        <v>12</v>
      </c>
      <c r="B4">
        <f>[1]nuc_l_t_b0!B3</f>
        <v>126.38200000000001</v>
      </c>
      <c r="C4">
        <f>[1]nuc_l_t_b0!C3</f>
        <v>41.470263241948899</v>
      </c>
      <c r="D4">
        <f>[1]nuc_l_t_b0!D3</f>
        <v>211.29435522790999</v>
      </c>
      <c r="E4">
        <f>[1]nuc_l_t_b0!E3</f>
        <v>33.271999999999998</v>
      </c>
      <c r="F4">
        <f>B4-C4</f>
        <v>84.911736758051106</v>
      </c>
      <c r="G4" s="3">
        <f>[7]nuc_l_t_b1!$C$14</f>
        <v>2.9590000000000001</v>
      </c>
      <c r="I4" t="str">
        <f t="shared" ref="I4:I6" si="5">A4</f>
        <v>2-syl</v>
      </c>
      <c r="J4">
        <f t="shared" ref="J4:J6" si="6">B4+$G4</f>
        <v>129.34100000000001</v>
      </c>
      <c r="K4">
        <f t="shared" si="2"/>
        <v>44.429263241948902</v>
      </c>
      <c r="L4">
        <f t="shared" si="3"/>
        <v>214.25335522790999</v>
      </c>
      <c r="M4">
        <f t="shared" si="4"/>
        <v>87.870736758051109</v>
      </c>
    </row>
    <row r="5" spans="1:13" x14ac:dyDescent="0.25">
      <c r="A5" t="s">
        <v>13</v>
      </c>
      <c r="B5">
        <f>[1]nuc_l_t_b0!B4</f>
        <v>127.26900000000001</v>
      </c>
      <c r="C5">
        <f>[1]nuc_l_t_b0!C4</f>
        <v>70.115525223730899</v>
      </c>
      <c r="D5">
        <f>[1]nuc_l_t_b0!D4</f>
        <v>184.42166033831899</v>
      </c>
      <c r="E5">
        <f>[1]nuc_l_t_b0!E4</f>
        <v>22.776</v>
      </c>
      <c r="F5">
        <f>B5-C5</f>
        <v>57.153474776269107</v>
      </c>
      <c r="G5" s="3">
        <f>[7]nuc_l_t_b1!$C$14</f>
        <v>2.9590000000000001</v>
      </c>
      <c r="I5" t="str">
        <f t="shared" si="5"/>
        <v>3-syl</v>
      </c>
      <c r="J5">
        <f t="shared" si="6"/>
        <v>130.22800000000001</v>
      </c>
      <c r="K5">
        <f t="shared" si="2"/>
        <v>73.074525223730902</v>
      </c>
      <c r="L5">
        <f t="shared" si="3"/>
        <v>187.38066033831899</v>
      </c>
      <c r="M5">
        <f t="shared" si="4"/>
        <v>60.11247477626911</v>
      </c>
    </row>
    <row r="6" spans="1:13" x14ac:dyDescent="0.25">
      <c r="A6" t="s">
        <v>14</v>
      </c>
      <c r="B6">
        <f>[1]nuc_l_t_b0!B5</f>
        <v>109.717</v>
      </c>
      <c r="C6">
        <f>[1]nuc_l_t_b0!C5</f>
        <v>32.929583986325902</v>
      </c>
      <c r="D6">
        <f>[1]nuc_l_t_b0!D5</f>
        <v>186.50496642038601</v>
      </c>
      <c r="E6">
        <f>[1]nuc_l_t_b0!E5</f>
        <v>30.145</v>
      </c>
      <c r="F6">
        <f>B6-C6</f>
        <v>76.78741601367409</v>
      </c>
      <c r="G6" s="3">
        <f>[7]nuc_l_t_b1!$C$14</f>
        <v>2.9590000000000001</v>
      </c>
      <c r="I6" t="str">
        <f t="shared" si="5"/>
        <v>4-syl</v>
      </c>
      <c r="J6">
        <f t="shared" si="6"/>
        <v>112.676</v>
      </c>
      <c r="K6">
        <f t="shared" si="2"/>
        <v>35.888583986325905</v>
      </c>
      <c r="L6">
        <f t="shared" si="3"/>
        <v>189.46396642038601</v>
      </c>
      <c r="M6">
        <f t="shared" si="4"/>
        <v>79.746416013674093</v>
      </c>
    </row>
    <row r="8" spans="1:13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  <c r="G8" s="1" t="s">
        <v>15</v>
      </c>
      <c r="I8" t="str">
        <f t="shared" ref="I8:I12" si="7">A8</f>
        <v>l_f0</v>
      </c>
      <c r="J8" t="str">
        <f t="shared" ref="J8" si="8">B8</f>
        <v>predicted</v>
      </c>
      <c r="K8" t="str">
        <f t="shared" ref="K8" si="9">C8</f>
        <v>conf.low</v>
      </c>
      <c r="L8" t="str">
        <f t="shared" ref="L8" si="10">D8</f>
        <v>conf.high</v>
      </c>
      <c r="M8" t="str">
        <f t="shared" ref="M8" si="11">F8</f>
        <v>CI diff</v>
      </c>
    </row>
    <row r="9" spans="1:13" x14ac:dyDescent="0.25">
      <c r="A9">
        <v>1</v>
      </c>
      <c r="B9">
        <f>[2]nuc_l_f0_b0!B2</f>
        <v>82.77</v>
      </c>
      <c r="C9">
        <f>[2]nuc_l_f0_b0!C2</f>
        <v>79.508203466410905</v>
      </c>
      <c r="D9">
        <f>[2]nuc_l_f0_b0!D2</f>
        <v>86.032272990577098</v>
      </c>
      <c r="E9">
        <f>[2]nuc_l_f0_b0!E2</f>
        <v>1.4750000000000001</v>
      </c>
      <c r="F9">
        <f t="shared" ref="F9:F38" si="12">B9-C9</f>
        <v>3.2617965335890915</v>
      </c>
      <c r="G9" s="2">
        <f>[8]nuc_l_f0_b1!$C$14</f>
        <v>-0.03</v>
      </c>
      <c r="I9">
        <f t="shared" si="7"/>
        <v>1</v>
      </c>
      <c r="J9">
        <f>B9+$G9</f>
        <v>82.74</v>
      </c>
      <c r="K9">
        <f t="shared" ref="K9:K12" si="13">C9+$G9</f>
        <v>79.478203466410903</v>
      </c>
      <c r="L9">
        <f t="shared" ref="L9:L12" si="14">D9+$G9</f>
        <v>86.002272990577097</v>
      </c>
      <c r="M9">
        <f t="shared" ref="M9:M12" si="15">F9+$G9</f>
        <v>3.2317965335890917</v>
      </c>
    </row>
    <row r="10" spans="1:13" x14ac:dyDescent="0.25">
      <c r="A10">
        <v>2</v>
      </c>
      <c r="B10">
        <f>[2]nuc_l_f0_b0!B3</f>
        <v>83.28</v>
      </c>
      <c r="C10">
        <f>[2]nuc_l_f0_b0!C3</f>
        <v>79.987305394496701</v>
      </c>
      <c r="D10">
        <f>[2]nuc_l_f0_b0!D3</f>
        <v>86.573046749160198</v>
      </c>
      <c r="E10">
        <f>[2]nuc_l_f0_b0!E3</f>
        <v>1.5</v>
      </c>
      <c r="F10">
        <f t="shared" si="12"/>
        <v>3.2926946055033</v>
      </c>
      <c r="G10" s="2">
        <f>[8]nuc_l_f0_b1!$C$14</f>
        <v>-0.03</v>
      </c>
      <c r="I10">
        <f t="shared" si="7"/>
        <v>2</v>
      </c>
      <c r="J10">
        <f t="shared" ref="J10:J12" si="16">B10+$G10</f>
        <v>83.25</v>
      </c>
      <c r="K10">
        <f t="shared" si="13"/>
        <v>79.9573053944967</v>
      </c>
      <c r="L10">
        <f t="shared" si="14"/>
        <v>86.543046749160197</v>
      </c>
      <c r="M10">
        <f t="shared" si="15"/>
        <v>3.2626946055033001</v>
      </c>
    </row>
    <row r="11" spans="1:13" x14ac:dyDescent="0.25">
      <c r="A11">
        <v>3</v>
      </c>
      <c r="B11">
        <f>[2]nuc_l_f0_b0!B4</f>
        <v>83.234999999999999</v>
      </c>
      <c r="C11">
        <f>[2]nuc_l_f0_b0!C4</f>
        <v>79.9726415348009</v>
      </c>
      <c r="D11">
        <f>[2]nuc_l_f0_b0!D4</f>
        <v>86.496629154356</v>
      </c>
      <c r="E11">
        <f>[2]nuc_l_f0_b0!E4</f>
        <v>1.4750000000000001</v>
      </c>
      <c r="F11">
        <f t="shared" si="12"/>
        <v>3.2623584651990996</v>
      </c>
      <c r="G11" s="2">
        <f>[8]nuc_l_f0_b1!$C$14</f>
        <v>-0.03</v>
      </c>
      <c r="I11">
        <f t="shared" si="7"/>
        <v>3</v>
      </c>
      <c r="J11">
        <f t="shared" si="16"/>
        <v>83.204999999999998</v>
      </c>
      <c r="K11">
        <f t="shared" si="13"/>
        <v>79.942641534800899</v>
      </c>
      <c r="L11">
        <f t="shared" si="14"/>
        <v>86.466629154355999</v>
      </c>
      <c r="M11">
        <f t="shared" si="15"/>
        <v>3.2323584651990998</v>
      </c>
    </row>
    <row r="12" spans="1:13" x14ac:dyDescent="0.25">
      <c r="A12">
        <v>4</v>
      </c>
      <c r="B12">
        <f>[2]nuc_l_f0_b0!B5</f>
        <v>83.643000000000001</v>
      </c>
      <c r="C12">
        <f>[2]nuc_l_f0_b0!C5</f>
        <v>80.361600832908394</v>
      </c>
      <c r="D12">
        <f>[2]nuc_l_f0_b0!D5</f>
        <v>86.923619083248298</v>
      </c>
      <c r="E12">
        <f>[2]nuc_l_f0_b0!E5</f>
        <v>1.4910000000000001</v>
      </c>
      <c r="F12">
        <f t="shared" si="12"/>
        <v>3.2813991670916067</v>
      </c>
      <c r="G12" s="2">
        <f>[8]nuc_l_f0_b1!$C$14</f>
        <v>-0.03</v>
      </c>
      <c r="I12">
        <f>A12</f>
        <v>4</v>
      </c>
      <c r="J12">
        <f t="shared" si="16"/>
        <v>83.613</v>
      </c>
      <c r="K12">
        <f t="shared" si="13"/>
        <v>80.331600832908393</v>
      </c>
      <c r="L12">
        <f t="shared" si="14"/>
        <v>86.893619083248296</v>
      </c>
      <c r="M12">
        <f t="shared" si="15"/>
        <v>3.2513991670916069</v>
      </c>
    </row>
    <row r="15" spans="1:13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  <c r="G15" s="1" t="s">
        <v>15</v>
      </c>
      <c r="I15" t="str">
        <f t="shared" ref="I15:I19" si="17">A15</f>
        <v>h_t</v>
      </c>
      <c r="J15" t="str">
        <f t="shared" ref="J15" si="18">B15</f>
        <v>predicted</v>
      </c>
      <c r="K15" t="str">
        <f t="shared" ref="K15" si="19">C15</f>
        <v>conf.low</v>
      </c>
      <c r="L15" t="str">
        <f t="shared" ref="L15" si="20">D15</f>
        <v>conf.high</v>
      </c>
      <c r="M15" t="str">
        <f t="shared" ref="M15" si="21">F15</f>
        <v>CI diff</v>
      </c>
    </row>
    <row r="16" spans="1:13" x14ac:dyDescent="0.25">
      <c r="A16">
        <v>1</v>
      </c>
      <c r="B16">
        <f>[3]nuc_h_t_b0!B2</f>
        <v>282.10899999999998</v>
      </c>
      <c r="C16">
        <f>[3]nuc_h_t_b0!C2</f>
        <v>237.471706153166</v>
      </c>
      <c r="D16">
        <f>[3]nuc_h_t_b0!D2</f>
        <v>326.74555932667499</v>
      </c>
      <c r="E16">
        <f>[3]nuc_h_t_b0!E2</f>
        <v>19.975999999999999</v>
      </c>
      <c r="F16">
        <f t="shared" si="12"/>
        <v>44.637293846833984</v>
      </c>
      <c r="G16" s="3">
        <f>[9]nuc_h_t_b1!$C$14</f>
        <v>-45.677</v>
      </c>
      <c r="I16">
        <f t="shared" si="17"/>
        <v>1</v>
      </c>
      <c r="J16">
        <f>B16+$G16</f>
        <v>236.43199999999999</v>
      </c>
      <c r="K16">
        <f t="shared" ref="K16:K19" si="22">C16+$G16</f>
        <v>191.794706153166</v>
      </c>
      <c r="L16">
        <f t="shared" ref="L16:L19" si="23">D16+$G16</f>
        <v>281.06855932667497</v>
      </c>
      <c r="M16">
        <f t="shared" ref="M16:M19" si="24">F16+$G16</f>
        <v>-1.0397061531660157</v>
      </c>
    </row>
    <row r="17" spans="1:13" x14ac:dyDescent="0.25">
      <c r="A17">
        <v>2</v>
      </c>
      <c r="B17">
        <f>[3]nuc_h_t_b0!B3</f>
        <v>303.60500000000002</v>
      </c>
      <c r="C17">
        <f>[3]nuc_h_t_b0!C3</f>
        <v>229.44691426303999</v>
      </c>
      <c r="D17">
        <f>[3]nuc_h_t_b0!D3</f>
        <v>377.76259139609402</v>
      </c>
      <c r="E17">
        <f>[3]nuc_h_t_b0!E3</f>
        <v>31.545999999999999</v>
      </c>
      <c r="F17">
        <f t="shared" si="12"/>
        <v>74.158085736960032</v>
      </c>
      <c r="G17" s="3">
        <f>[9]nuc_h_t_b1!$C$14</f>
        <v>-45.677</v>
      </c>
      <c r="I17">
        <f t="shared" si="17"/>
        <v>2</v>
      </c>
      <c r="J17">
        <f t="shared" ref="J17:J19" si="25">B17+$G17</f>
        <v>257.928</v>
      </c>
      <c r="K17">
        <f t="shared" si="22"/>
        <v>183.76991426303999</v>
      </c>
      <c r="L17">
        <f t="shared" si="23"/>
        <v>332.085591396094</v>
      </c>
      <c r="M17">
        <f t="shared" si="24"/>
        <v>28.481085736960033</v>
      </c>
    </row>
    <row r="18" spans="1:13" x14ac:dyDescent="0.25">
      <c r="A18">
        <v>3</v>
      </c>
      <c r="B18">
        <f>[3]nuc_h_t_b0!B4</f>
        <v>379.00099999999998</v>
      </c>
      <c r="C18">
        <f>[3]nuc_h_t_b0!C4</f>
        <v>334.36576138199501</v>
      </c>
      <c r="D18">
        <f>[3]nuc_h_t_b0!D4</f>
        <v>423.63667047318899</v>
      </c>
      <c r="E18">
        <f>[3]nuc_h_t_b0!E4</f>
        <v>19.974</v>
      </c>
      <c r="F18">
        <f t="shared" si="12"/>
        <v>44.635238618004962</v>
      </c>
      <c r="G18" s="3">
        <f>[9]nuc_h_t_b1!$C$14</f>
        <v>-45.677</v>
      </c>
      <c r="I18">
        <f t="shared" si="17"/>
        <v>3</v>
      </c>
      <c r="J18">
        <f t="shared" si="25"/>
        <v>333.32399999999996</v>
      </c>
      <c r="K18">
        <f t="shared" si="22"/>
        <v>288.68876138199499</v>
      </c>
      <c r="L18">
        <f t="shared" si="23"/>
        <v>377.95967047318896</v>
      </c>
      <c r="M18">
        <f t="shared" si="24"/>
        <v>-1.0417613819950375</v>
      </c>
    </row>
    <row r="19" spans="1:13" x14ac:dyDescent="0.25">
      <c r="A19">
        <v>4</v>
      </c>
      <c r="B19">
        <f>[3]nuc_h_t_b0!B5</f>
        <v>513.71699999999998</v>
      </c>
      <c r="C19">
        <f>[3]nuc_h_t_b0!C5</f>
        <v>439.50149488811701</v>
      </c>
      <c r="D19">
        <f>[3]nuc_h_t_b0!D5</f>
        <v>587.93238369098594</v>
      </c>
      <c r="E19">
        <f>[3]nuc_h_t_b0!E5</f>
        <v>31.547000000000001</v>
      </c>
      <c r="F19">
        <f t="shared" si="12"/>
        <v>74.215505111882976</v>
      </c>
      <c r="G19" s="3">
        <f>[9]nuc_h_t_b1!$C$14</f>
        <v>-45.677</v>
      </c>
      <c r="I19">
        <f>A19</f>
        <v>4</v>
      </c>
      <c r="J19">
        <f t="shared" si="25"/>
        <v>468.03999999999996</v>
      </c>
      <c r="K19">
        <f t="shared" si="22"/>
        <v>393.82449488811699</v>
      </c>
      <c r="L19">
        <f t="shared" si="23"/>
        <v>542.25538369098592</v>
      </c>
      <c r="M19">
        <f t="shared" si="24"/>
        <v>28.538505111882976</v>
      </c>
    </row>
    <row r="21" spans="1:13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G21" s="1" t="s">
        <v>15</v>
      </c>
      <c r="I21" t="str">
        <f t="shared" ref="I21:I25" si="26">A21</f>
        <v>h_f0</v>
      </c>
      <c r="J21" t="str">
        <f t="shared" ref="J21" si="27">B21</f>
        <v>predicted</v>
      </c>
      <c r="K21" t="str">
        <f t="shared" ref="K21" si="28">C21</f>
        <v>conf.low</v>
      </c>
      <c r="L21" t="str">
        <f t="shared" ref="L21" si="29">D21</f>
        <v>conf.high</v>
      </c>
      <c r="M21" t="str">
        <f t="shared" ref="M21" si="30">F21</f>
        <v>CI diff</v>
      </c>
    </row>
    <row r="22" spans="1:13" x14ac:dyDescent="0.25">
      <c r="A22">
        <v>1</v>
      </c>
      <c r="B22">
        <f>[4]nuc_h_f0_b0!B2</f>
        <v>87.203000000000003</v>
      </c>
      <c r="C22">
        <f>[4]nuc_h_f0_b0!C2</f>
        <v>83.893223749896407</v>
      </c>
      <c r="D22">
        <f>[4]nuc_h_f0_b0!D2</f>
        <v>90.511968222098503</v>
      </c>
      <c r="E22">
        <f>[4]nuc_h_f0_b0!E2</f>
        <v>1.5429999999999999</v>
      </c>
      <c r="F22">
        <f t="shared" si="12"/>
        <v>3.3097762501035959</v>
      </c>
      <c r="G22" s="2">
        <f>[10]nuc_h_f0_b1!$C$14</f>
        <v>-0.65300000000000002</v>
      </c>
      <c r="I22">
        <f t="shared" si="26"/>
        <v>1</v>
      </c>
      <c r="J22">
        <f>B22+$G22</f>
        <v>86.55</v>
      </c>
      <c r="K22">
        <f t="shared" ref="K22:K25" si="31">C22+$G22</f>
        <v>83.240223749896401</v>
      </c>
      <c r="L22">
        <f t="shared" ref="L22:L25" si="32">D22+$G22</f>
        <v>89.858968222098497</v>
      </c>
      <c r="M22">
        <f t="shared" ref="M22:M25" si="33">F22+$G22</f>
        <v>2.6567762501035959</v>
      </c>
    </row>
    <row r="23" spans="1:13" x14ac:dyDescent="0.25">
      <c r="A23">
        <v>2</v>
      </c>
      <c r="B23">
        <f>[4]nuc_h_f0_b0!B3</f>
        <v>88.043000000000006</v>
      </c>
      <c r="C23">
        <f>[4]nuc_h_f0_b0!C3</f>
        <v>84.171311991278998</v>
      </c>
      <c r="D23">
        <f>[4]nuc_h_f0_b0!D3</f>
        <v>91.914914711427897</v>
      </c>
      <c r="E23">
        <f>[4]nuc_h_f0_b0!E3</f>
        <v>1.82</v>
      </c>
      <c r="F23">
        <f t="shared" si="12"/>
        <v>3.8716880087210086</v>
      </c>
      <c r="G23" s="2">
        <f>[10]nuc_h_f0_b1!$C$14</f>
        <v>-0.65300000000000002</v>
      </c>
      <c r="I23">
        <f t="shared" si="26"/>
        <v>2</v>
      </c>
      <c r="J23">
        <f t="shared" ref="J23:J25" si="34">B23+$G23</f>
        <v>87.39</v>
      </c>
      <c r="K23">
        <f t="shared" si="31"/>
        <v>83.518311991278992</v>
      </c>
      <c r="L23">
        <f t="shared" si="32"/>
        <v>91.261914711427892</v>
      </c>
      <c r="M23">
        <f t="shared" si="33"/>
        <v>3.2186880087210086</v>
      </c>
    </row>
    <row r="24" spans="1:13" x14ac:dyDescent="0.25">
      <c r="A24">
        <v>3</v>
      </c>
      <c r="B24">
        <f>[4]nuc_h_f0_b0!B4</f>
        <v>89.504999999999995</v>
      </c>
      <c r="C24">
        <f>[4]nuc_h_f0_b0!C4</f>
        <v>86.195451414823395</v>
      </c>
      <c r="D24">
        <f>[4]nuc_h_f0_b0!D4</f>
        <v>92.814097632678795</v>
      </c>
      <c r="E24">
        <f>[4]nuc_h_f0_b0!E4</f>
        <v>1.5429999999999999</v>
      </c>
      <c r="F24">
        <f t="shared" si="12"/>
        <v>3.3095485851766</v>
      </c>
      <c r="G24" s="2">
        <f>[10]nuc_h_f0_b1!$C$14</f>
        <v>-0.65300000000000002</v>
      </c>
      <c r="I24">
        <f t="shared" si="26"/>
        <v>3</v>
      </c>
      <c r="J24">
        <f t="shared" si="34"/>
        <v>88.85199999999999</v>
      </c>
      <c r="K24">
        <f t="shared" si="31"/>
        <v>85.54245141482339</v>
      </c>
      <c r="L24">
        <f t="shared" si="32"/>
        <v>92.161097632678789</v>
      </c>
      <c r="M24">
        <f t="shared" si="33"/>
        <v>2.6565485851766</v>
      </c>
    </row>
    <row r="25" spans="1:13" x14ac:dyDescent="0.25">
      <c r="A25">
        <v>4</v>
      </c>
      <c r="B25">
        <f>[4]nuc_h_f0_b0!B5</f>
        <v>88.771000000000001</v>
      </c>
      <c r="C25">
        <f>[4]nuc_h_f0_b0!C5</f>
        <v>84.899533383041003</v>
      </c>
      <c r="D25">
        <f>[4]nuc_h_f0_b0!D5</f>
        <v>92.643252910235603</v>
      </c>
      <c r="E25">
        <f>[4]nuc_h_f0_b0!E5</f>
        <v>1.82</v>
      </c>
      <c r="F25">
        <f t="shared" si="12"/>
        <v>3.8714666169589975</v>
      </c>
      <c r="G25" s="2">
        <f>[10]nuc_h_f0_b1!$C$14</f>
        <v>-0.65300000000000002</v>
      </c>
      <c r="I25">
        <f>A25</f>
        <v>4</v>
      </c>
      <c r="J25">
        <f t="shared" si="34"/>
        <v>88.117999999999995</v>
      </c>
      <c r="K25">
        <f t="shared" si="31"/>
        <v>84.246533383040997</v>
      </c>
      <c r="L25">
        <f t="shared" si="32"/>
        <v>91.990252910235597</v>
      </c>
      <c r="M25">
        <f t="shared" si="33"/>
        <v>3.2184666169589975</v>
      </c>
    </row>
    <row r="28" spans="1:13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t="str">
        <f>F2</f>
        <v>CI diff</v>
      </c>
      <c r="G28" s="1" t="s">
        <v>15</v>
      </c>
      <c r="I28" t="str">
        <f t="shared" ref="I28:I32" si="35">A28</f>
        <v>e_t</v>
      </c>
      <c r="J28" t="str">
        <f t="shared" ref="J28" si="36">B28</f>
        <v>predicted</v>
      </c>
      <c r="K28" t="str">
        <f t="shared" ref="K28" si="37">C28</f>
        <v>conf.low</v>
      </c>
      <c r="L28" t="str">
        <f t="shared" ref="L28" si="38">D28</f>
        <v>conf.high</v>
      </c>
      <c r="M28" t="str">
        <f t="shared" ref="M28" si="39">F28</f>
        <v>CI diff</v>
      </c>
    </row>
    <row r="29" spans="1:13" x14ac:dyDescent="0.25">
      <c r="A29">
        <v>1</v>
      </c>
      <c r="B29">
        <f>[5]nuc_e_t_b0!B2</f>
        <v>309.04300000000001</v>
      </c>
      <c r="C29">
        <f>[5]nuc_e_t_b0!C2</f>
        <v>237.90042310561901</v>
      </c>
      <c r="D29">
        <f>[5]nuc_e_t_b0!D2</f>
        <v>380.18488274122097</v>
      </c>
      <c r="E29">
        <f>[5]nuc_e_t_b0!E2</f>
        <v>29.623000000000001</v>
      </c>
      <c r="F29">
        <f t="shared" si="12"/>
        <v>71.142576894380994</v>
      </c>
      <c r="G29" s="3">
        <f>[11]nuc_e_t_b1!$C$15</f>
        <v>-47.808999999999997</v>
      </c>
      <c r="I29">
        <f t="shared" si="35"/>
        <v>1</v>
      </c>
      <c r="J29">
        <f>B29+$G29</f>
        <v>261.23400000000004</v>
      </c>
      <c r="K29">
        <f t="shared" ref="K29:K32" si="40">C29+$G29</f>
        <v>190.09142310561901</v>
      </c>
      <c r="L29">
        <f t="shared" ref="L29:L32" si="41">D29+$G29</f>
        <v>332.37588274122095</v>
      </c>
      <c r="M29">
        <f t="shared" ref="M29:M32" si="42">F29+$G29</f>
        <v>23.333576894380997</v>
      </c>
    </row>
    <row r="30" spans="1:13" x14ac:dyDescent="0.25">
      <c r="A30">
        <v>2</v>
      </c>
      <c r="B30">
        <f>[5]nuc_e_t_b0!B3</f>
        <v>319.71800000000002</v>
      </c>
      <c r="C30">
        <f>[5]nuc_e_t_b0!C3</f>
        <v>214.61502437048901</v>
      </c>
      <c r="D30">
        <f>[5]nuc_e_t_b0!D3</f>
        <v>424.82042778555302</v>
      </c>
      <c r="E30">
        <f>[5]nuc_e_t_b0!E3</f>
        <v>42.265000000000001</v>
      </c>
      <c r="F30">
        <f t="shared" si="12"/>
        <v>105.10297562951101</v>
      </c>
      <c r="G30" s="3">
        <f>[11]nuc_e_t_b1!$C$15</f>
        <v>-47.808999999999997</v>
      </c>
      <c r="I30">
        <f t="shared" si="35"/>
        <v>2</v>
      </c>
      <c r="J30">
        <f t="shared" ref="J30:J32" si="43">B30+$G30</f>
        <v>271.90899999999999</v>
      </c>
      <c r="K30">
        <f t="shared" si="40"/>
        <v>166.80602437048901</v>
      </c>
      <c r="L30">
        <f t="shared" si="41"/>
        <v>377.011427785553</v>
      </c>
      <c r="M30">
        <f t="shared" si="42"/>
        <v>57.29397562951101</v>
      </c>
    </row>
    <row r="31" spans="1:13" x14ac:dyDescent="0.25">
      <c r="A31">
        <v>3</v>
      </c>
      <c r="B31">
        <f>[5]nuc_e_t_b0!B4</f>
        <v>426.25599999999997</v>
      </c>
      <c r="C31">
        <f>[5]nuc_e_t_b0!C4</f>
        <v>355.11437257230602</v>
      </c>
      <c r="D31">
        <f>[5]nuc_e_t_b0!D4</f>
        <v>497.39729067123801</v>
      </c>
      <c r="E31">
        <f>[5]nuc_e_t_b0!E4</f>
        <v>29.622</v>
      </c>
      <c r="F31">
        <f t="shared" si="12"/>
        <v>71.141627427693948</v>
      </c>
      <c r="G31" s="3">
        <f>[11]nuc_e_t_b1!$C$15</f>
        <v>-47.808999999999997</v>
      </c>
      <c r="I31">
        <f t="shared" si="35"/>
        <v>3</v>
      </c>
      <c r="J31">
        <f t="shared" si="43"/>
        <v>378.447</v>
      </c>
      <c r="K31">
        <f t="shared" si="40"/>
        <v>307.30537257230606</v>
      </c>
      <c r="L31">
        <f t="shared" si="41"/>
        <v>449.58829067123804</v>
      </c>
      <c r="M31">
        <f t="shared" si="42"/>
        <v>23.33262742769395</v>
      </c>
    </row>
    <row r="32" spans="1:13" x14ac:dyDescent="0.25">
      <c r="A32">
        <v>4</v>
      </c>
      <c r="B32">
        <f>[5]nuc_e_t_b0!B5</f>
        <v>567.91700000000003</v>
      </c>
      <c r="C32">
        <f>[5]nuc_e_t_b0!C5</f>
        <v>472.834182733202</v>
      </c>
      <c r="D32">
        <f>[5]nuc_e_t_b0!D5</f>
        <v>662.999398548611</v>
      </c>
      <c r="E32">
        <f>[5]nuc_e_t_b0!E5</f>
        <v>38.475000000000001</v>
      </c>
      <c r="F32">
        <f t="shared" si="12"/>
        <v>95.082817266798031</v>
      </c>
      <c r="G32" s="3">
        <f>[11]nuc_e_t_b1!$C$15</f>
        <v>-47.808999999999997</v>
      </c>
      <c r="I32">
        <f>A32</f>
        <v>4</v>
      </c>
      <c r="J32">
        <f t="shared" si="43"/>
        <v>520.10800000000006</v>
      </c>
      <c r="K32">
        <f t="shared" si="40"/>
        <v>425.02518273320197</v>
      </c>
      <c r="L32">
        <f t="shared" si="41"/>
        <v>615.19039854861103</v>
      </c>
      <c r="M32">
        <f t="shared" si="42"/>
        <v>47.273817266798034</v>
      </c>
    </row>
    <row r="34" spans="1:13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t="str">
        <f>F2</f>
        <v>CI diff</v>
      </c>
      <c r="G34" s="1" t="s">
        <v>15</v>
      </c>
      <c r="I34" t="str">
        <f t="shared" ref="I34:I38" si="44">A34</f>
        <v>e_f0</v>
      </c>
      <c r="J34" t="str">
        <f t="shared" ref="J34" si="45">B34</f>
        <v>predicted</v>
      </c>
      <c r="K34" t="str">
        <f t="shared" ref="K34" si="46">C34</f>
        <v>conf.low</v>
      </c>
      <c r="L34" t="str">
        <f t="shared" ref="L34" si="47">D34</f>
        <v>conf.high</v>
      </c>
      <c r="M34" t="str">
        <f t="shared" ref="M34" si="48">F34</f>
        <v>CI diff</v>
      </c>
    </row>
    <row r="35" spans="1:13" x14ac:dyDescent="0.25">
      <c r="A35">
        <v>1</v>
      </c>
      <c r="B35">
        <f>[6]nuc_e_f0_b0!B2</f>
        <v>86.602000000000004</v>
      </c>
      <c r="C35">
        <f>[6]nuc_e_f0_b0!C2</f>
        <v>83.157857744318605</v>
      </c>
      <c r="D35">
        <f>[6]nuc_e_f0_b0!D2</f>
        <v>90.0463715210972</v>
      </c>
      <c r="E35">
        <f>[6]nuc_e_f0_b0!E2</f>
        <v>1.58</v>
      </c>
      <c r="F35">
        <f t="shared" si="12"/>
        <v>3.444142255681399</v>
      </c>
      <c r="G35" s="2">
        <f>[12]nuc_e_f0_b1!$C$14</f>
        <v>-5.5940000000000003</v>
      </c>
      <c r="I35">
        <f t="shared" si="44"/>
        <v>1</v>
      </c>
      <c r="J35">
        <f>B35+$G35</f>
        <v>81.00800000000001</v>
      </c>
      <c r="K35">
        <f t="shared" ref="K35:K38" si="49">C35+$G35</f>
        <v>77.563857744318611</v>
      </c>
      <c r="L35">
        <f t="shared" ref="L35:L38" si="50">D35+$G35</f>
        <v>84.452371521097206</v>
      </c>
      <c r="M35">
        <f t="shared" ref="M35:M38" si="51">F35+$G35</f>
        <v>-2.1498577443186013</v>
      </c>
    </row>
    <row r="36" spans="1:13" x14ac:dyDescent="0.25">
      <c r="A36">
        <v>2</v>
      </c>
      <c r="B36">
        <f>[6]nuc_e_f0_b0!B3</f>
        <v>87.965000000000003</v>
      </c>
      <c r="C36">
        <f>[6]nuc_e_f0_b0!C3</f>
        <v>84.284629006783405</v>
      </c>
      <c r="D36">
        <f>[6]nuc_e_f0_b0!D3</f>
        <v>91.645700665553207</v>
      </c>
      <c r="E36">
        <f>[6]nuc_e_f0_b0!E3</f>
        <v>1.7190000000000001</v>
      </c>
      <c r="F36">
        <f t="shared" si="12"/>
        <v>3.6803709932165987</v>
      </c>
      <c r="G36" s="2">
        <f>[12]nuc_e_f0_b1!$C$14</f>
        <v>-5.5940000000000003</v>
      </c>
      <c r="I36">
        <f t="shared" si="44"/>
        <v>2</v>
      </c>
      <c r="J36">
        <f t="shared" ref="J36:J38" si="52">B36+$G36</f>
        <v>82.371000000000009</v>
      </c>
      <c r="K36">
        <f t="shared" si="49"/>
        <v>78.690629006783411</v>
      </c>
      <c r="L36">
        <f t="shared" si="50"/>
        <v>86.051700665553213</v>
      </c>
      <c r="M36">
        <f t="shared" si="51"/>
        <v>-1.9136290067834016</v>
      </c>
    </row>
    <row r="37" spans="1:13" x14ac:dyDescent="0.25">
      <c r="A37">
        <v>3</v>
      </c>
      <c r="B37">
        <f>[6]nuc_e_f0_b0!B4</f>
        <v>88.271000000000001</v>
      </c>
      <c r="C37">
        <f>[6]nuc_e_f0_b0!C4</f>
        <v>84.826381649309795</v>
      </c>
      <c r="D37">
        <f>[6]nuc_e_f0_b0!D4</f>
        <v>91.714852448669802</v>
      </c>
      <c r="E37">
        <f>[6]nuc_e_f0_b0!E4</f>
        <v>1.579</v>
      </c>
      <c r="F37">
        <f t="shared" si="12"/>
        <v>3.4446183506902059</v>
      </c>
      <c r="G37" s="2">
        <f>[12]nuc_e_f0_b1!$C$14</f>
        <v>-5.5940000000000003</v>
      </c>
      <c r="I37">
        <f t="shared" si="44"/>
        <v>3</v>
      </c>
      <c r="J37">
        <f t="shared" si="52"/>
        <v>82.677000000000007</v>
      </c>
      <c r="K37">
        <f t="shared" si="49"/>
        <v>79.232381649309801</v>
      </c>
      <c r="L37">
        <f t="shared" si="50"/>
        <v>86.120852448669808</v>
      </c>
      <c r="M37">
        <f t="shared" si="51"/>
        <v>-2.1493816493097944</v>
      </c>
    </row>
    <row r="38" spans="1:13" x14ac:dyDescent="0.25">
      <c r="A38">
        <v>4</v>
      </c>
      <c r="B38">
        <f>[6]nuc_e_f0_b0!B5</f>
        <v>87.86</v>
      </c>
      <c r="C38">
        <f>[6]nuc_e_f0_b0!C5</f>
        <v>84.179705999273693</v>
      </c>
      <c r="D38">
        <f>[6]nuc_e_f0_b0!D5</f>
        <v>91.540877773314904</v>
      </c>
      <c r="E38">
        <f>[6]nuc_e_f0_b0!E5</f>
        <v>1.7190000000000001</v>
      </c>
      <c r="F38">
        <f t="shared" si="12"/>
        <v>3.6802940007263061</v>
      </c>
      <c r="G38" s="2">
        <f>[12]nuc_e_f0_b1!$C$14</f>
        <v>-5.5940000000000003</v>
      </c>
      <c r="I38">
        <f>A38</f>
        <v>4</v>
      </c>
      <c r="J38">
        <f t="shared" si="52"/>
        <v>82.266000000000005</v>
      </c>
      <c r="K38">
        <f t="shared" si="49"/>
        <v>78.585705999273699</v>
      </c>
      <c r="L38">
        <f t="shared" si="50"/>
        <v>85.94687777331491</v>
      </c>
      <c r="M38">
        <f t="shared" si="51"/>
        <v>-1.9137059992736942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2022-08-14T02:03:31Z</dcterms:modified>
</cp:coreProperties>
</file>