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.beyer\Documents\DFEC_RoboticsLearningPlatform\"/>
    </mc:Choice>
  </mc:AlternateContent>
  <bookViews>
    <workbookView xWindow="0" yWindow="0" windowWidth="25200" windowHeight="11990"/>
  </bookViews>
  <sheets>
    <sheet name="Sheet1" sheetId="1" r:id="rId1"/>
  </sheets>
  <definedNames>
    <definedName name="_xlnm.Print_Area" localSheetId="0">Sheet1!$A$1:$M$42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F22" i="1"/>
  <c r="F23" i="1"/>
  <c r="F24" i="1"/>
  <c r="F25" i="1"/>
  <c r="F26" i="1"/>
  <c r="F21" i="1"/>
  <c r="F28" i="1"/>
  <c r="H4" i="1"/>
  <c r="J4" i="1" s="1"/>
  <c r="K4" i="1" s="1"/>
  <c r="F4" i="1"/>
  <c r="H28" i="1"/>
  <c r="J28" i="1" s="1"/>
  <c r="F35" i="1"/>
  <c r="F36" i="1"/>
  <c r="F37" i="1"/>
  <c r="F38" i="1"/>
  <c r="F39" i="1"/>
  <c r="F40" i="1"/>
  <c r="F30" i="1"/>
  <c r="F31" i="1"/>
  <c r="F32" i="1"/>
  <c r="H32" i="1"/>
  <c r="J32" i="1" s="1"/>
  <c r="K32" i="1" s="1"/>
  <c r="H30" i="1"/>
  <c r="J30" i="1" s="1"/>
  <c r="K30" i="1" s="1"/>
  <c r="H31" i="1"/>
  <c r="J31" i="1" s="1"/>
  <c r="K31" i="1" s="1"/>
  <c r="H33" i="1"/>
  <c r="J33" i="1" s="1"/>
  <c r="H29" i="1"/>
  <c r="J29" i="1" s="1"/>
  <c r="K29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9" i="1"/>
  <c r="J39" i="1" s="1"/>
  <c r="K39" i="1" s="1"/>
  <c r="H40" i="1"/>
  <c r="J40" i="1" s="1"/>
  <c r="K40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F20" i="1"/>
  <c r="F18" i="1"/>
  <c r="H20" i="1"/>
  <c r="J20" i="1" s="1"/>
  <c r="K20" i="1" s="1"/>
  <c r="H18" i="1"/>
  <c r="J18" i="1" s="1"/>
  <c r="K18" i="1" s="1"/>
  <c r="H7" i="1"/>
  <c r="J7" i="1" s="1"/>
  <c r="H8" i="1"/>
  <c r="J8" i="1" s="1"/>
  <c r="K8" i="1" s="1"/>
  <c r="H9" i="1"/>
  <c r="J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H16" i="1"/>
  <c r="J16" i="1" s="1"/>
  <c r="H17" i="1"/>
  <c r="J17" i="1" s="1"/>
  <c r="H19" i="1"/>
  <c r="J19" i="1" s="1"/>
  <c r="H3" i="1"/>
  <c r="K3" i="1" s="1"/>
  <c r="H27" i="1"/>
  <c r="J27" i="1" s="1"/>
  <c r="K27" i="1" s="1"/>
  <c r="H5" i="1"/>
  <c r="J5" i="1" s="1"/>
  <c r="H6" i="1"/>
  <c r="J6" i="1" s="1"/>
  <c r="K6" i="1" s="1"/>
  <c r="H2" i="1"/>
  <c r="J2" i="1" s="1"/>
  <c r="K2" i="1" s="1"/>
  <c r="K41" i="1" l="1"/>
  <c r="F27" i="1"/>
  <c r="F33" i="1"/>
  <c r="F29" i="1"/>
  <c r="F3" i="1"/>
  <c r="F13" i="1"/>
  <c r="F12" i="1"/>
  <c r="F14" i="1"/>
  <c r="F15" i="1"/>
  <c r="F17" i="1"/>
  <c r="F19" i="1"/>
  <c r="F11" i="1"/>
  <c r="F10" i="1"/>
  <c r="F9" i="1"/>
  <c r="F8" i="1"/>
  <c r="F7" i="1"/>
  <c r="F5" i="1"/>
  <c r="F6" i="1"/>
  <c r="F2" i="1"/>
  <c r="F34" i="1"/>
  <c r="F41" i="1" l="1"/>
  <c r="K42" i="1"/>
</calcChain>
</file>

<file path=xl/sharedStrings.xml><?xml version="1.0" encoding="utf-8"?>
<sst xmlns="http://schemas.openxmlformats.org/spreadsheetml/2006/main" count="111" uniqueCount="100">
  <si>
    <t>Part</t>
  </si>
  <si>
    <t>Source</t>
  </si>
  <si>
    <t>Price ea</t>
  </si>
  <si>
    <t>Qnty</t>
  </si>
  <si>
    <t>Cost</t>
  </si>
  <si>
    <t>Link</t>
  </si>
  <si>
    <t>Adafruit</t>
  </si>
  <si>
    <t>TT Motor</t>
  </si>
  <si>
    <t>https://www.adafruit.com/product/3777</t>
  </si>
  <si>
    <t>Pololu</t>
  </si>
  <si>
    <t>https://www.pololu.com/product/713</t>
  </si>
  <si>
    <t>order from pcbway or allpcb, assume quantity 100</t>
  </si>
  <si>
    <t>Mouser</t>
  </si>
  <si>
    <t>https://www.adafruit.com/product/2166</t>
  </si>
  <si>
    <t>https://www.mouser.com/ProductDetail/ON-Semiconductor-Fairchild/2N3904TAR?qs=sGAEpiMZZMuGqqSvxcmxwoYu3JZFe%252bnV</t>
  </si>
  <si>
    <t xml:space="preserve">battery 8.4V, 900 mAhr NiMH AAA cells </t>
  </si>
  <si>
    <t>https://www.pololu.com/product/2236</t>
  </si>
  <si>
    <t>Toggle switch</t>
  </si>
  <si>
    <t>Jameco</t>
  </si>
  <si>
    <t>https://www.jameco.com/z/DS-40T1B1A1-1-Toggle-Switch-Single-Pole-Single-Throw-ON-OFF-SMTS101-Solder-3A-120-Amp-7-32-Inch-Mounting_72161.html</t>
  </si>
  <si>
    <t xml:space="preserve">10uF electrolytic </t>
  </si>
  <si>
    <t>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</t>
  </si>
  <si>
    <t>0.1uF non-polarized</t>
  </si>
  <si>
    <t>10k 1/4W resistor</t>
  </si>
  <si>
    <t>https://www.jameco.com/z/CF1-4W103JRC-Resistor-Carbon-Film-10k-Ohm-1-4-Watt-5-_691104.html</t>
  </si>
  <si>
    <t>330 1/4W resistor</t>
  </si>
  <si>
    <t>https://www.jameco.com/z/CF1-4W331JRC-Resistor-Carbon-Film-330-Ohm-1-4-Watt-5-_690742.html</t>
  </si>
  <si>
    <t>LED 5mm</t>
  </si>
  <si>
    <t>we have tons</t>
  </si>
  <si>
    <t>https://www.jameco.com/z/7000-1X40SG-R-Connector-Unshrouded-Header-40-Position-2-54mm-Straight-Thru-Hole_160882.html</t>
  </si>
  <si>
    <t>https://www.jameco.com/z/7400-1X8SG-R-8-Position-0-1-Pitch-Female-Header-Receptacle_70755.html</t>
  </si>
  <si>
    <t>https://www.mouser.com/ProductDetail/Vishay-BC-Components/K104Z15Y5VE5TL2?qs=dZIvsO2gZWIlp1twxs%2FroQ%3D%3D&amp;gclid=CjwKCAiAo8jgBRAVEiwAJUXKqKGbaFsyAC0sc9Do62VrfkV3GJ2XZEPGl4axBdfkqIn28wZRV3coaRoCIsMQAvD_BwE</t>
  </si>
  <si>
    <t>Arduino uno kit</t>
  </si>
  <si>
    <t>https://www.pololu.com/product/2450</t>
  </si>
  <si>
    <t>Line Sensor (digital)</t>
  </si>
  <si>
    <t>Sparkfun</t>
  </si>
  <si>
    <t>https://www.sparkfun.com/products/9454</t>
  </si>
  <si>
    <t>Photoresistor</t>
  </si>
  <si>
    <t>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</t>
  </si>
  <si>
    <t>Amazon</t>
  </si>
  <si>
    <t>Total:</t>
  </si>
  <si>
    <t>PLA</t>
  </si>
  <si>
    <t>Ping Sensor</t>
  </si>
  <si>
    <t>Rocket Launcher</t>
  </si>
  <si>
    <t>PCB board: from Walchko</t>
  </si>
  <si>
    <t>https://www.mouser.com/ProductDetail/STMicroelectronics/L7805ACV?qs=xv3lWMc77RdYd2PeLwOwYw%3D%3D&amp;gclid=CjwKCAjw8e7mBRBsEiwAPVxxiNQy_rFvmKJ7CQEDg8axmEoey0fNV6hXe7J-6wjqMt5uCQSxFycxHBoCEOIQAvD_BwE</t>
  </si>
  <si>
    <t>5V TO-220 L7805ACV Regulator</t>
  </si>
  <si>
    <t>Need</t>
  </si>
  <si>
    <t>Have</t>
  </si>
  <si>
    <t>Bipolar Transistors - BJT NPN  - 2N3904TAR</t>
  </si>
  <si>
    <t>3.3V 250mA Linear Voltage Regulator - L4931</t>
  </si>
  <si>
    <t>Female 2x5 header</t>
  </si>
  <si>
    <t>Female 1x8 header</t>
  </si>
  <si>
    <t>Male 1x24</t>
  </si>
  <si>
    <t>Female 1x2 header</t>
  </si>
  <si>
    <t>#4-40 Nut</t>
  </si>
  <si>
    <t>#2-56 Nut</t>
  </si>
  <si>
    <t>3D printed tires</t>
  </si>
  <si>
    <t>Cadets:</t>
  </si>
  <si>
    <t>3D printed rims</t>
  </si>
  <si>
    <t>3D printed layer A0</t>
  </si>
  <si>
    <t>3D printed layer A</t>
  </si>
  <si>
    <t>3D printed layer B</t>
  </si>
  <si>
    <t>3D printed layer C</t>
  </si>
  <si>
    <t>3D printed layer D</t>
  </si>
  <si>
    <t>IR Sensor wires</t>
  </si>
  <si>
    <t>https://www.amazon.com/1-5MM-Female-Double-Connector-Cable/dp/B075CBGM9P</t>
  </si>
  <si>
    <t>https://www.peconnectors.com/female-headers-pcb-1x-row-.100/hws15768/?gclid=CjwKCAjw8e7mBRBsEiwAPVxxiG_uEA68HRDANlysowqlKq-C0wXcmF-K1CQ1vdtdYdZ4VmQgK0iaPBoCLtIQAvD_BwE</t>
  </si>
  <si>
    <t>https://www.peconnectors.com/female-headers-pcb-1x-row-.100/hws1362/?gclid=CjwKCAjw8e7mBRBsEiwAPVxxiE20iwEYr6nSHe0uheb7GToCCM2SzgURKrX2Wl8Ir93pvgV3nnElQBoCMlEQAvD_BwE</t>
  </si>
  <si>
    <t>https://www.peconnectors.com/pin-headers-r/a-1x-row-.100/hws15655/</t>
  </si>
  <si>
    <t>Line sensor 90 deg header 1x40</t>
  </si>
  <si>
    <t>Total Cost</t>
  </si>
  <si>
    <t>Required</t>
  </si>
  <si>
    <t>Male to female #4-40 standoffs 2"</t>
  </si>
  <si>
    <t>Female to female #4-40 standoffs 1"</t>
  </si>
  <si>
    <t>PRINTED CIRCUIT BOARD</t>
  </si>
  <si>
    <t>HARDWARE</t>
  </si>
  <si>
    <t>SENSORS</t>
  </si>
  <si>
    <t>Elegoo Wire Kit</t>
  </si>
  <si>
    <t>https://www.amazon.com/Elegoo-EL-CP-004-Multicolored-Breadboard-arduino/dp/B01EV70C78</t>
  </si>
  <si>
    <t>MISC</t>
  </si>
  <si>
    <t>3D PRINTED</t>
  </si>
  <si>
    <t>Total Cost:</t>
  </si>
  <si>
    <t>https://www.mouser.com/ProductDetail/Fascomp/FC4558-440-A?qs=sGAEpiMZZMtrde5aJd3qw6rAysW6QWVksr2cJwjPrqU%3D</t>
  </si>
  <si>
    <t>https://www.mouser.com/ProductDetail/Fascomp/FC2112-440-A?qs=sGAEpiMZZMtrde5aJd3qw7vH8KtW0Jf63LChwDms0E0%3D</t>
  </si>
  <si>
    <t>https://www.fastenal.com/product?query=1172478&amp;fsi=1</t>
  </si>
  <si>
    <t>https://www.fastenal.com/product?query=72464&amp;fsi=1</t>
  </si>
  <si>
    <t>#4-40 x 1" Screw</t>
  </si>
  <si>
    <t>#2-56 x 1/2" Screw</t>
  </si>
  <si>
    <t>#4-40 x 1/4" Screw</t>
  </si>
  <si>
    <t>#2-56 X 1/4" Screw</t>
  </si>
  <si>
    <t>https://www.fastenal.com/product?query=72494&amp;fsi=1</t>
  </si>
  <si>
    <t>https://www.fastenal.com/product?query=70702&amp;fsi=1</t>
  </si>
  <si>
    <t>https://www.fastenal.com/product?query=72456&amp;fsi=1</t>
  </si>
  <si>
    <t>https://www.fastenal.com/product?query=70704&amp;fsi=1</t>
  </si>
  <si>
    <t>Per Cadet:</t>
  </si>
  <si>
    <t>Motor Driver: TB6612</t>
  </si>
  <si>
    <t>Sharp IR Sensors: GP2Y0A51SK0F</t>
  </si>
  <si>
    <t>Ordered</t>
  </si>
  <si>
    <t>https://www.newark.com/arduino/a000066/dev-board-atmega328-arduino-uno/dp/78T1601?st=arduino%20uno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</si>
</sst>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4">
    <xf numFmtId="0" fontId="0" fillId="0" borderId="0" xfId="0"/>
    <xf numFmtId="0" fontId="0" fillId="2" borderId="2" xfId="0" applyFill="1" applyBorder="1" applyAlignment="1">
      <alignment wrapText="1"/>
    </xf>
    <xf numFmtId="0" fontId="0" fillId="2" borderId="3" xfId="0" applyFill="1" applyBorder="1"/>
    <xf numFmtId="49" fontId="0" fillId="2" borderId="4" xfId="0" applyNumberForma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3" xfId="0" applyFill="1" applyBorder="1"/>
    <xf numFmtId="0" fontId="0" fillId="3" borderId="14" xfId="0" applyFill="1" applyBorder="1" applyAlignment="1">
      <alignment wrapText="1"/>
    </xf>
    <xf numFmtId="0" fontId="0" fillId="0" borderId="13" xfId="0" applyBorder="1"/>
    <xf numFmtId="49" fontId="0" fillId="0" borderId="15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4" fontId="1" fillId="7" borderId="8" xfId="1" applyFont="1" applyFill="1" applyBorder="1"/>
    <xf numFmtId="0" fontId="0" fillId="5" borderId="1" xfId="0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21" xfId="0" applyNumberFormat="1" applyFill="1" applyBorder="1" applyAlignment="1">
      <alignment horizontal="center" vertical="center" wrapText="1"/>
    </xf>
    <xf numFmtId="0" fontId="0" fillId="9" borderId="5" xfId="0" applyNumberFormat="1" applyFill="1" applyBorder="1" applyAlignment="1">
      <alignment horizontal="center" vertical="center"/>
    </xf>
    <xf numFmtId="44" fontId="0" fillId="9" borderId="6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/>
    </xf>
    <xf numFmtId="44" fontId="0" fillId="4" borderId="6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2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 wrapText="1"/>
    </xf>
    <xf numFmtId="0" fontId="0" fillId="8" borderId="5" xfId="0" applyNumberFormat="1" applyFill="1" applyBorder="1" applyAlignment="1">
      <alignment horizontal="center" vertical="center"/>
    </xf>
    <xf numFmtId="44" fontId="0" fillId="8" borderId="6" xfId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21" xfId="0" applyNumberFormat="1" applyFont="1" applyFill="1" applyBorder="1" applyAlignment="1">
      <alignment horizontal="center" vertical="center" wrapText="1"/>
    </xf>
    <xf numFmtId="0" fontId="0" fillId="6" borderId="5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6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9" fontId="2" fillId="6" borderId="25" xfId="0" applyNumberFormat="1" applyFont="1" applyFill="1" applyBorder="1" applyAlignment="1">
      <alignment horizontal="center" vertical="center" wrapText="1"/>
    </xf>
    <xf numFmtId="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4" fontId="0" fillId="6" borderId="12" xfId="1" applyFont="1" applyFill="1" applyBorder="1" applyAlignment="1">
      <alignment horizontal="center" vertical="center"/>
    </xf>
    <xf numFmtId="0" fontId="0" fillId="10" borderId="9" xfId="0" applyFill="1" applyBorder="1"/>
    <xf numFmtId="44" fontId="0" fillId="10" borderId="24" xfId="1" applyFont="1" applyFill="1" applyBorder="1"/>
    <xf numFmtId="44" fontId="0" fillId="5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44" fontId="2" fillId="6" borderId="11" xfId="1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17" xfId="0" applyFill="1" applyBorder="1"/>
    <xf numFmtId="44" fontId="0" fillId="10" borderId="23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 wrapText="1"/>
    </xf>
    <xf numFmtId="0" fontId="0" fillId="5" borderId="2" xfId="0" applyNumberForma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44" fontId="0" fillId="9" borderId="3" xfId="1" applyFont="1" applyFill="1" applyBorder="1" applyAlignment="1">
      <alignment horizontal="center" vertical="center"/>
    </xf>
    <xf numFmtId="49" fontId="0" fillId="9" borderId="22" xfId="0" applyNumberFormat="1" applyFill="1" applyBorder="1" applyAlignment="1">
      <alignment horizontal="center" vertical="center" wrapText="1"/>
    </xf>
    <xf numFmtId="0" fontId="0" fillId="9" borderId="2" xfId="0" applyNumberFormat="1" applyFill="1" applyBorder="1" applyAlignment="1">
      <alignment horizontal="center" vertical="center"/>
    </xf>
    <xf numFmtId="44" fontId="0" fillId="9" borderId="4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9" fontId="0" fillId="4" borderId="22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44" fontId="0" fillId="8" borderId="3" xfId="1" applyFont="1" applyFill="1" applyBorder="1" applyAlignment="1">
      <alignment horizontal="center" vertical="center"/>
    </xf>
    <xf numFmtId="49" fontId="0" fillId="8" borderId="22" xfId="0" applyNumberFormat="1" applyFill="1" applyBorder="1" applyAlignment="1">
      <alignment horizontal="center" vertical="center" wrapText="1"/>
    </xf>
    <xf numFmtId="0" fontId="0" fillId="8" borderId="2" xfId="0" applyNumberFormat="1" applyFill="1" applyBorder="1" applyAlignment="1">
      <alignment horizontal="center" vertical="center"/>
    </xf>
    <xf numFmtId="44" fontId="0" fillId="8" borderId="4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44" fontId="2" fillId="6" borderId="3" xfId="1" applyFont="1" applyFill="1" applyBorder="1" applyAlignment="1">
      <alignment horizontal="center" vertical="center"/>
    </xf>
    <xf numFmtId="49" fontId="2" fillId="6" borderId="22" xfId="0" applyNumberFormat="1" applyFon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1" fontId="0" fillId="8" borderId="5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textRotation="255"/>
    </xf>
    <xf numFmtId="0" fontId="1" fillId="5" borderId="5" xfId="0" applyFont="1" applyFill="1" applyBorder="1" applyAlignment="1">
      <alignment horizontal="center" vertical="center" textRotation="255"/>
    </xf>
    <xf numFmtId="0" fontId="1" fillId="7" borderId="9" xfId="0" applyFont="1" applyFill="1" applyBorder="1" applyAlignment="1">
      <alignment horizontal="right" wrapText="1"/>
    </xf>
    <xf numFmtId="0" fontId="1" fillId="7" borderId="7" xfId="0" applyFont="1" applyFill="1" applyBorder="1" applyAlignment="1">
      <alignment horizontal="right" wrapText="1"/>
    </xf>
    <xf numFmtId="0" fontId="1" fillId="7" borderId="16" xfId="0" applyFont="1" applyFill="1" applyBorder="1" applyAlignment="1">
      <alignment horizontal="right" wrapText="1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5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1" fillId="4" borderId="5" xfId="0" applyFont="1" applyFill="1" applyBorder="1" applyAlignment="1">
      <alignment horizontal="center" vertical="center" textRotation="255"/>
    </xf>
    <xf numFmtId="0" fontId="1" fillId="8" borderId="2" xfId="0" applyFont="1" applyFill="1" applyBorder="1" applyAlignment="1">
      <alignment horizontal="center" vertical="center" textRotation="255"/>
    </xf>
    <xf numFmtId="0" fontId="1" fillId="8" borderId="5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5" xfId="0" applyFont="1" applyFill="1" applyBorder="1" applyAlignment="1">
      <alignment horizontal="center" vertical="center" textRotation="255"/>
    </xf>
    <xf numFmtId="0" fontId="1" fillId="6" borderId="10" xfId="0" applyFont="1" applyFill="1" applyBorder="1" applyAlignment="1">
      <alignment horizontal="center" vertical="center" textRotation="255"/>
    </xf>
    <xf numFmtId="0" fontId="4" fillId="2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1" fillId="5" borderId="14" xfId="0" applyFont="1" applyFill="1" applyBorder="1" applyAlignment="1">
      <alignment horizontal="center" vertical="center" textRotation="255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0" fontId="0" fillId="0" borderId="15" xfId="0" applyBorder="1"/>
    <xf numFmtId="0" fontId="1" fillId="9" borderId="14" xfId="0" applyFont="1" applyFill="1" applyBorder="1" applyAlignment="1">
      <alignment horizontal="center" vertical="center" textRotation="255"/>
    </xf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44" fontId="0" fillId="9" borderId="13" xfId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textRotation="255"/>
    </xf>
    <xf numFmtId="0" fontId="2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44" fontId="2" fillId="4" borderId="13" xfId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 textRotation="255"/>
    </xf>
    <xf numFmtId="0" fontId="0" fillId="8" borderId="13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/>
    </xf>
    <xf numFmtId="44" fontId="0" fillId="8" borderId="13" xfId="1" applyFont="1" applyFill="1" applyBorder="1" applyAlignment="1">
      <alignment horizontal="center" vertical="center"/>
    </xf>
    <xf numFmtId="49" fontId="0" fillId="5" borderId="27" xfId="0" applyNumberFormat="1" applyFill="1" applyBorder="1" applyAlignment="1">
      <alignment horizontal="center" vertical="center" wrapText="1"/>
    </xf>
    <xf numFmtId="49" fontId="0" fillId="9" borderId="27" xfId="0" applyNumberFormat="1" applyFill="1" applyBorder="1" applyAlignment="1">
      <alignment horizontal="center" vertical="center" wrapText="1"/>
    </xf>
    <xf numFmtId="49" fontId="2" fillId="4" borderId="27" xfId="0" applyNumberFormat="1" applyFont="1" applyFill="1" applyBorder="1" applyAlignment="1">
      <alignment horizontal="center" vertical="center" wrapText="1"/>
    </xf>
    <xf numFmtId="49" fontId="0" fillId="8" borderId="27" xfId="0" applyNumberForma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5" borderId="14" xfId="0" applyNumberFormat="1" applyFill="1" applyBorder="1" applyAlignment="1">
      <alignment horizontal="center" vertical="center"/>
    </xf>
    <xf numFmtId="44" fontId="0" fillId="5" borderId="15" xfId="1" applyFont="1" applyFill="1" applyBorder="1" applyAlignment="1">
      <alignment horizontal="center" vertical="center"/>
    </xf>
    <xf numFmtId="0" fontId="0" fillId="9" borderId="14" xfId="0" applyNumberFormat="1" applyFill="1" applyBorder="1" applyAlignment="1">
      <alignment horizontal="center" vertical="center"/>
    </xf>
    <xf numFmtId="44" fontId="0" fillId="9" borderId="15" xfId="1" applyFon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4" fontId="0" fillId="4" borderId="15" xfId="1" applyFont="1" applyFill="1" applyBorder="1" applyAlignment="1">
      <alignment horizontal="center" vertical="center"/>
    </xf>
    <xf numFmtId="0" fontId="0" fillId="8" borderId="14" xfId="0" applyNumberFormat="1" applyFill="1" applyBorder="1" applyAlignment="1">
      <alignment horizontal="center" vertical="center"/>
    </xf>
    <xf numFmtId="44" fontId="0" fillId="8" borderId="15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25" zoomScaleNormal="100" workbookViewId="0">
      <selection activeCell="R33" sqref="R33"/>
    </sheetView>
  </sheetViews>
  <sheetFormatPr defaultRowHeight="14.5" x14ac:dyDescent="0.35"/>
  <cols>
    <col min="2" max="2" width="38.36328125" bestFit="1" customWidth="1"/>
    <col min="3" max="3" width="8.26953125" bestFit="1" customWidth="1"/>
    <col min="4" max="4" width="8.36328125" customWidth="1"/>
    <col min="5" max="5" width="5.6328125" bestFit="1" customWidth="1"/>
    <col min="6" max="6" width="8.6328125" bestFit="1" customWidth="1"/>
    <col min="7" max="7" width="37.26953125" customWidth="1"/>
    <col min="8" max="8" width="9.36328125" customWidth="1"/>
    <col min="9" max="9" width="5.81640625" bestFit="1" customWidth="1"/>
    <col min="10" max="10" width="8.26953125" customWidth="1"/>
    <col min="11" max="11" width="10.08984375" bestFit="1" customWidth="1"/>
  </cols>
  <sheetData>
    <row r="1" spans="1:13" ht="16" thickBot="1" x14ac:dyDescent="0.4">
      <c r="A1" s="63"/>
      <c r="B1" s="64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67" t="s">
        <v>72</v>
      </c>
      <c r="I1" s="65" t="s">
        <v>48</v>
      </c>
      <c r="J1" s="65" t="s">
        <v>47</v>
      </c>
      <c r="K1" s="68" t="s">
        <v>71</v>
      </c>
      <c r="L1" s="116" t="s">
        <v>98</v>
      </c>
      <c r="M1" s="116" t="s">
        <v>4</v>
      </c>
    </row>
    <row r="2" spans="1:13" x14ac:dyDescent="0.35">
      <c r="A2" s="102" t="s">
        <v>80</v>
      </c>
      <c r="B2" s="69" t="s">
        <v>7</v>
      </c>
      <c r="C2" s="70" t="s">
        <v>6</v>
      </c>
      <c r="D2" s="71">
        <v>2.95</v>
      </c>
      <c r="E2" s="70">
        <v>2</v>
      </c>
      <c r="F2" s="71">
        <f t="shared" ref="F2:F13" si="0">+D2*E2</f>
        <v>5.9</v>
      </c>
      <c r="G2" s="72" t="s">
        <v>8</v>
      </c>
      <c r="H2" s="73">
        <f t="shared" ref="H2:H28" si="1">$I$41*E2</f>
        <v>80</v>
      </c>
      <c r="I2" s="70">
        <v>11</v>
      </c>
      <c r="J2" s="70">
        <f>H2-I2</f>
        <v>69</v>
      </c>
      <c r="K2" s="74">
        <f>J2*D2</f>
        <v>203.55</v>
      </c>
      <c r="L2" s="142"/>
      <c r="M2" s="117"/>
    </row>
    <row r="3" spans="1:13" ht="43.5" x14ac:dyDescent="0.35">
      <c r="A3" s="103"/>
      <c r="B3" s="56" t="s">
        <v>32</v>
      </c>
      <c r="C3" s="14"/>
      <c r="D3" s="45">
        <v>20.65</v>
      </c>
      <c r="E3" s="14">
        <v>1</v>
      </c>
      <c r="F3" s="45">
        <f>+D3*E3</f>
        <v>20.65</v>
      </c>
      <c r="G3" s="15" t="s">
        <v>99</v>
      </c>
      <c r="H3" s="16">
        <f t="shared" si="1"/>
        <v>40</v>
      </c>
      <c r="I3" s="14"/>
      <c r="J3" s="14">
        <v>25</v>
      </c>
      <c r="K3" s="17">
        <f>J3*D3</f>
        <v>516.25</v>
      </c>
      <c r="L3" s="143"/>
      <c r="M3" s="118"/>
    </row>
    <row r="4" spans="1:13" ht="44" thickBot="1" x14ac:dyDescent="0.4">
      <c r="A4" s="120"/>
      <c r="B4" s="121" t="s">
        <v>78</v>
      </c>
      <c r="C4" s="122"/>
      <c r="D4" s="123">
        <v>6.98</v>
      </c>
      <c r="E4" s="122">
        <v>1</v>
      </c>
      <c r="F4" s="123">
        <f>+D4*E4</f>
        <v>6.98</v>
      </c>
      <c r="G4" s="138" t="s">
        <v>79</v>
      </c>
      <c r="H4" s="146">
        <f t="shared" si="1"/>
        <v>40</v>
      </c>
      <c r="I4" s="122"/>
      <c r="J4" s="122">
        <f>H4-I4</f>
        <v>40</v>
      </c>
      <c r="K4" s="147">
        <f>J4*D4</f>
        <v>279.20000000000005</v>
      </c>
      <c r="L4" s="144"/>
      <c r="M4" s="124"/>
    </row>
    <row r="5" spans="1:13" ht="29" x14ac:dyDescent="0.35">
      <c r="A5" s="107" t="s">
        <v>75</v>
      </c>
      <c r="B5" s="75" t="s">
        <v>44</v>
      </c>
      <c r="C5" s="76"/>
      <c r="D5" s="77">
        <v>1</v>
      </c>
      <c r="E5" s="76">
        <v>1</v>
      </c>
      <c r="F5" s="77">
        <f>+D5*E5</f>
        <v>1</v>
      </c>
      <c r="G5" s="78" t="s">
        <v>11</v>
      </c>
      <c r="H5" s="79">
        <f t="shared" si="1"/>
        <v>40</v>
      </c>
      <c r="I5" s="76">
        <v>60</v>
      </c>
      <c r="J5" s="76">
        <f>H5-I5</f>
        <v>-20</v>
      </c>
      <c r="K5" s="80"/>
      <c r="L5" s="142"/>
      <c r="M5" s="117"/>
    </row>
    <row r="6" spans="1:13" x14ac:dyDescent="0.35">
      <c r="A6" s="108"/>
      <c r="B6" s="57" t="s">
        <v>96</v>
      </c>
      <c r="C6" s="18" t="s">
        <v>9</v>
      </c>
      <c r="D6" s="46">
        <v>2.94</v>
      </c>
      <c r="E6" s="18">
        <v>1</v>
      </c>
      <c r="F6" s="46">
        <f t="shared" si="0"/>
        <v>2.94</v>
      </c>
      <c r="G6" s="19" t="s">
        <v>10</v>
      </c>
      <c r="H6" s="20">
        <f t="shared" si="1"/>
        <v>40</v>
      </c>
      <c r="I6" s="18">
        <v>0</v>
      </c>
      <c r="J6" s="18">
        <f t="shared" ref="J6:J40" si="2">H6-I6</f>
        <v>40</v>
      </c>
      <c r="K6" s="21">
        <f>J6*D6</f>
        <v>117.6</v>
      </c>
      <c r="L6" s="143"/>
      <c r="M6" s="118"/>
    </row>
    <row r="7" spans="1:13" ht="87" x14ac:dyDescent="0.35">
      <c r="A7" s="108"/>
      <c r="B7" s="57" t="s">
        <v>46</v>
      </c>
      <c r="C7" s="18" t="s">
        <v>12</v>
      </c>
      <c r="D7" s="46">
        <v>0.55000000000000004</v>
      </c>
      <c r="E7" s="18">
        <v>1</v>
      </c>
      <c r="F7" s="46">
        <f t="shared" si="0"/>
        <v>0.55000000000000004</v>
      </c>
      <c r="G7" s="19" t="s">
        <v>45</v>
      </c>
      <c r="H7" s="20">
        <f t="shared" si="1"/>
        <v>40</v>
      </c>
      <c r="I7" s="18">
        <v>56</v>
      </c>
      <c r="J7" s="18">
        <f t="shared" si="2"/>
        <v>-16</v>
      </c>
      <c r="K7" s="21"/>
      <c r="L7" s="143"/>
      <c r="M7" s="118"/>
    </row>
    <row r="8" spans="1:13" x14ac:dyDescent="0.35">
      <c r="A8" s="108"/>
      <c r="B8" s="57" t="s">
        <v>50</v>
      </c>
      <c r="C8" s="18" t="s">
        <v>6</v>
      </c>
      <c r="D8" s="46">
        <v>0.95</v>
      </c>
      <c r="E8" s="18">
        <v>1</v>
      </c>
      <c r="F8" s="46">
        <f t="shared" si="0"/>
        <v>0.95</v>
      </c>
      <c r="G8" s="19" t="s">
        <v>13</v>
      </c>
      <c r="H8" s="20">
        <f t="shared" si="1"/>
        <v>40</v>
      </c>
      <c r="I8" s="18">
        <v>0</v>
      </c>
      <c r="J8" s="18">
        <f t="shared" si="2"/>
        <v>40</v>
      </c>
      <c r="K8" s="21">
        <f t="shared" ref="K8:K40" si="3">J8*D8</f>
        <v>38</v>
      </c>
      <c r="L8" s="143"/>
      <c r="M8" s="118"/>
    </row>
    <row r="9" spans="1:13" ht="58" x14ac:dyDescent="0.35">
      <c r="A9" s="108"/>
      <c r="B9" s="57" t="s">
        <v>49</v>
      </c>
      <c r="C9" s="18" t="s">
        <v>12</v>
      </c>
      <c r="D9" s="46">
        <v>0.21</v>
      </c>
      <c r="E9" s="18">
        <v>2</v>
      </c>
      <c r="F9" s="46">
        <f t="shared" si="0"/>
        <v>0.42</v>
      </c>
      <c r="G9" s="19" t="s">
        <v>14</v>
      </c>
      <c r="H9" s="20">
        <f t="shared" si="1"/>
        <v>80</v>
      </c>
      <c r="I9" s="18">
        <v>78</v>
      </c>
      <c r="J9" s="18">
        <f t="shared" si="2"/>
        <v>2</v>
      </c>
      <c r="K9" s="21">
        <v>0</v>
      </c>
      <c r="L9" s="143"/>
      <c r="M9" s="118"/>
    </row>
    <row r="10" spans="1:13" x14ac:dyDescent="0.35">
      <c r="A10" s="108"/>
      <c r="B10" s="57" t="s">
        <v>15</v>
      </c>
      <c r="C10" s="18" t="s">
        <v>9</v>
      </c>
      <c r="D10" s="46">
        <v>11.66</v>
      </c>
      <c r="E10" s="18">
        <v>1</v>
      </c>
      <c r="F10" s="46">
        <f t="shared" si="0"/>
        <v>11.66</v>
      </c>
      <c r="G10" s="19" t="s">
        <v>16</v>
      </c>
      <c r="H10" s="20">
        <f t="shared" si="1"/>
        <v>40</v>
      </c>
      <c r="I10" s="18">
        <v>0</v>
      </c>
      <c r="J10" s="18">
        <f t="shared" si="2"/>
        <v>40</v>
      </c>
      <c r="K10" s="21">
        <f t="shared" si="3"/>
        <v>466.4</v>
      </c>
      <c r="L10" s="143"/>
      <c r="M10" s="118"/>
    </row>
    <row r="11" spans="1:13" ht="58" x14ac:dyDescent="0.35">
      <c r="A11" s="108"/>
      <c r="B11" s="57" t="s">
        <v>17</v>
      </c>
      <c r="C11" s="18" t="s">
        <v>18</v>
      </c>
      <c r="D11" s="46">
        <v>1.5</v>
      </c>
      <c r="E11" s="18">
        <v>1</v>
      </c>
      <c r="F11" s="46">
        <f t="shared" si="0"/>
        <v>1.5</v>
      </c>
      <c r="G11" s="19" t="s">
        <v>19</v>
      </c>
      <c r="H11" s="20">
        <f t="shared" si="1"/>
        <v>40</v>
      </c>
      <c r="I11" s="18">
        <v>9</v>
      </c>
      <c r="J11" s="18">
        <f t="shared" si="2"/>
        <v>31</v>
      </c>
      <c r="K11" s="21">
        <f t="shared" si="3"/>
        <v>46.5</v>
      </c>
      <c r="L11" s="143"/>
      <c r="M11" s="118"/>
    </row>
    <row r="12" spans="1:13" ht="130.5" x14ac:dyDescent="0.35">
      <c r="A12" s="108"/>
      <c r="B12" s="57" t="s">
        <v>20</v>
      </c>
      <c r="C12" s="18"/>
      <c r="D12" s="46">
        <v>0.12</v>
      </c>
      <c r="E12" s="18">
        <v>2</v>
      </c>
      <c r="F12" s="46">
        <f t="shared" si="0"/>
        <v>0.24</v>
      </c>
      <c r="G12" s="19" t="s">
        <v>21</v>
      </c>
      <c r="H12" s="20">
        <f t="shared" si="1"/>
        <v>80</v>
      </c>
      <c r="I12" s="18">
        <v>0</v>
      </c>
      <c r="J12" s="18">
        <f t="shared" si="2"/>
        <v>80</v>
      </c>
      <c r="K12" s="21">
        <f t="shared" si="3"/>
        <v>9.6</v>
      </c>
      <c r="L12" s="143"/>
      <c r="M12" s="118"/>
    </row>
    <row r="13" spans="1:13" ht="101.5" x14ac:dyDescent="0.35">
      <c r="A13" s="108"/>
      <c r="B13" s="57" t="s">
        <v>22</v>
      </c>
      <c r="C13" s="18"/>
      <c r="D13" s="46">
        <v>0.13400000000000001</v>
      </c>
      <c r="E13" s="18">
        <v>3</v>
      </c>
      <c r="F13" s="46">
        <f t="shared" si="0"/>
        <v>0.40200000000000002</v>
      </c>
      <c r="G13" s="19" t="s">
        <v>31</v>
      </c>
      <c r="H13" s="20">
        <f t="shared" si="1"/>
        <v>120</v>
      </c>
      <c r="I13" s="18">
        <v>9</v>
      </c>
      <c r="J13" s="18">
        <f t="shared" si="2"/>
        <v>111</v>
      </c>
      <c r="K13" s="21">
        <f t="shared" si="3"/>
        <v>14.874000000000001</v>
      </c>
      <c r="L13" s="143"/>
      <c r="M13" s="118"/>
    </row>
    <row r="14" spans="1:13" ht="43.5" x14ac:dyDescent="0.35">
      <c r="A14" s="108"/>
      <c r="B14" s="57" t="s">
        <v>23</v>
      </c>
      <c r="C14" s="18"/>
      <c r="D14" s="46">
        <v>0.04</v>
      </c>
      <c r="E14" s="18">
        <v>4</v>
      </c>
      <c r="F14" s="46">
        <f t="shared" ref="F14:F28" si="4">+D14*E14</f>
        <v>0.16</v>
      </c>
      <c r="G14" s="19" t="s">
        <v>24</v>
      </c>
      <c r="H14" s="20">
        <f t="shared" si="1"/>
        <v>160</v>
      </c>
      <c r="I14" s="18">
        <v>12</v>
      </c>
      <c r="J14" s="18">
        <f t="shared" si="2"/>
        <v>148</v>
      </c>
      <c r="K14" s="21">
        <f t="shared" si="3"/>
        <v>5.92</v>
      </c>
      <c r="L14" s="143"/>
      <c r="M14" s="118"/>
    </row>
    <row r="15" spans="1:13" ht="43.5" x14ac:dyDescent="0.35">
      <c r="A15" s="108"/>
      <c r="B15" s="57" t="s">
        <v>25</v>
      </c>
      <c r="C15" s="18"/>
      <c r="D15" s="46">
        <v>0.04</v>
      </c>
      <c r="E15" s="18">
        <v>1</v>
      </c>
      <c r="F15" s="46">
        <f t="shared" si="4"/>
        <v>0.04</v>
      </c>
      <c r="G15" s="19" t="s">
        <v>26</v>
      </c>
      <c r="H15" s="20">
        <f t="shared" si="1"/>
        <v>40</v>
      </c>
      <c r="I15" s="18">
        <v>53</v>
      </c>
      <c r="J15" s="18">
        <f t="shared" si="2"/>
        <v>-13</v>
      </c>
      <c r="K15" s="21"/>
      <c r="L15" s="143"/>
      <c r="M15" s="118"/>
    </row>
    <row r="16" spans="1:13" x14ac:dyDescent="0.35">
      <c r="A16" s="108"/>
      <c r="B16" s="57" t="s">
        <v>27</v>
      </c>
      <c r="C16" s="18"/>
      <c r="D16" s="46"/>
      <c r="E16" s="18">
        <v>1</v>
      </c>
      <c r="F16" s="46"/>
      <c r="G16" s="19" t="s">
        <v>28</v>
      </c>
      <c r="H16" s="20">
        <f t="shared" si="1"/>
        <v>40</v>
      </c>
      <c r="I16" s="18">
        <v>25</v>
      </c>
      <c r="J16" s="18">
        <f t="shared" si="2"/>
        <v>15</v>
      </c>
      <c r="K16" s="21"/>
      <c r="L16" s="143"/>
      <c r="M16" s="118"/>
    </row>
    <row r="17" spans="1:13" ht="58" x14ac:dyDescent="0.35">
      <c r="A17" s="108"/>
      <c r="B17" s="57" t="s">
        <v>53</v>
      </c>
      <c r="C17" s="18"/>
      <c r="D17" s="46">
        <v>0.65</v>
      </c>
      <c r="E17" s="18">
        <v>1</v>
      </c>
      <c r="F17" s="46">
        <f t="shared" si="4"/>
        <v>0.65</v>
      </c>
      <c r="G17" s="19" t="s">
        <v>29</v>
      </c>
      <c r="H17" s="20">
        <f t="shared" si="1"/>
        <v>40</v>
      </c>
      <c r="I17" s="18">
        <v>60</v>
      </c>
      <c r="J17" s="18">
        <f t="shared" si="2"/>
        <v>-20</v>
      </c>
      <c r="K17" s="21"/>
      <c r="L17" s="143"/>
      <c r="M17" s="118"/>
    </row>
    <row r="18" spans="1:13" ht="87" x14ac:dyDescent="0.35">
      <c r="A18" s="108"/>
      <c r="B18" s="57" t="s">
        <v>52</v>
      </c>
      <c r="C18" s="18"/>
      <c r="D18" s="46">
        <v>0.38</v>
      </c>
      <c r="E18" s="18">
        <v>2</v>
      </c>
      <c r="F18" s="46">
        <f t="shared" si="4"/>
        <v>0.76</v>
      </c>
      <c r="G18" s="19" t="s">
        <v>68</v>
      </c>
      <c r="H18" s="20">
        <f t="shared" si="1"/>
        <v>80</v>
      </c>
      <c r="I18" s="18">
        <v>0</v>
      </c>
      <c r="J18" s="18">
        <f t="shared" si="2"/>
        <v>80</v>
      </c>
      <c r="K18" s="21">
        <f t="shared" si="3"/>
        <v>30.4</v>
      </c>
      <c r="L18" s="143"/>
      <c r="M18" s="118"/>
    </row>
    <row r="19" spans="1:13" ht="43.5" x14ac:dyDescent="0.35">
      <c r="A19" s="108"/>
      <c r="B19" s="57" t="s">
        <v>51</v>
      </c>
      <c r="C19" s="18"/>
      <c r="D19" s="46">
        <v>0.55000000000000004</v>
      </c>
      <c r="E19" s="18">
        <v>1</v>
      </c>
      <c r="F19" s="46">
        <f t="shared" si="4"/>
        <v>0.55000000000000004</v>
      </c>
      <c r="G19" s="19" t="s">
        <v>30</v>
      </c>
      <c r="H19" s="20">
        <f t="shared" si="1"/>
        <v>40</v>
      </c>
      <c r="I19" s="18">
        <v>56</v>
      </c>
      <c r="J19" s="18">
        <f t="shared" si="2"/>
        <v>-16</v>
      </c>
      <c r="K19" s="21"/>
      <c r="L19" s="143"/>
      <c r="M19" s="118"/>
    </row>
    <row r="20" spans="1:13" ht="102" thickBot="1" x14ac:dyDescent="0.4">
      <c r="A20" s="125"/>
      <c r="B20" s="126" t="s">
        <v>54</v>
      </c>
      <c r="C20" s="127"/>
      <c r="D20" s="128">
        <v>0.22</v>
      </c>
      <c r="E20" s="127">
        <v>2</v>
      </c>
      <c r="F20" s="128">
        <f t="shared" si="4"/>
        <v>0.44</v>
      </c>
      <c r="G20" s="139" t="s">
        <v>67</v>
      </c>
      <c r="H20" s="148">
        <f t="shared" si="1"/>
        <v>80</v>
      </c>
      <c r="I20" s="127">
        <v>9</v>
      </c>
      <c r="J20" s="127">
        <f t="shared" si="2"/>
        <v>71</v>
      </c>
      <c r="K20" s="149">
        <f t="shared" si="3"/>
        <v>15.62</v>
      </c>
      <c r="L20" s="144"/>
      <c r="M20" s="124"/>
    </row>
    <row r="21" spans="1:13" ht="29" x14ac:dyDescent="0.35">
      <c r="A21" s="109" t="s">
        <v>76</v>
      </c>
      <c r="B21" s="81" t="s">
        <v>87</v>
      </c>
      <c r="C21" s="82"/>
      <c r="D21" s="83">
        <v>0.1065</v>
      </c>
      <c r="E21" s="82">
        <v>6</v>
      </c>
      <c r="F21" s="83">
        <f>+D21*E21</f>
        <v>0.63900000000000001</v>
      </c>
      <c r="G21" s="84" t="s">
        <v>91</v>
      </c>
      <c r="H21" s="85">
        <f t="shared" si="1"/>
        <v>240</v>
      </c>
      <c r="I21" s="82">
        <v>0</v>
      </c>
      <c r="J21" s="82">
        <f t="shared" si="2"/>
        <v>240</v>
      </c>
      <c r="K21" s="86">
        <f t="shared" si="3"/>
        <v>25.56</v>
      </c>
      <c r="L21" s="142"/>
      <c r="M21" s="117"/>
    </row>
    <row r="22" spans="1:13" ht="29" x14ac:dyDescent="0.35">
      <c r="A22" s="110"/>
      <c r="B22" s="58" t="s">
        <v>88</v>
      </c>
      <c r="C22" s="22"/>
      <c r="D22" s="47">
        <v>5.0500000000000003E-2</v>
      </c>
      <c r="E22" s="22">
        <v>4</v>
      </c>
      <c r="F22" s="47">
        <f t="shared" ref="F22:F26" si="5">+D22*E22</f>
        <v>0.20200000000000001</v>
      </c>
      <c r="G22" s="23" t="s">
        <v>86</v>
      </c>
      <c r="H22" s="24">
        <f t="shared" si="1"/>
        <v>160</v>
      </c>
      <c r="I22" s="22">
        <v>0</v>
      </c>
      <c r="J22" s="22">
        <f t="shared" si="2"/>
        <v>160</v>
      </c>
      <c r="K22" s="25">
        <f t="shared" si="3"/>
        <v>8.08</v>
      </c>
      <c r="L22" s="143"/>
      <c r="M22" s="118"/>
    </row>
    <row r="23" spans="1:13" ht="29" x14ac:dyDescent="0.35">
      <c r="A23" s="110"/>
      <c r="B23" s="58" t="s">
        <v>89</v>
      </c>
      <c r="C23" s="22"/>
      <c r="D23" s="47">
        <v>4.3700000000000003E-2</v>
      </c>
      <c r="E23" s="22">
        <v>8</v>
      </c>
      <c r="F23" s="47">
        <f t="shared" si="5"/>
        <v>0.34960000000000002</v>
      </c>
      <c r="G23" s="23" t="s">
        <v>85</v>
      </c>
      <c r="H23" s="24">
        <f t="shared" si="1"/>
        <v>320</v>
      </c>
      <c r="I23" s="22">
        <v>0</v>
      </c>
      <c r="J23" s="22">
        <f t="shared" si="2"/>
        <v>320</v>
      </c>
      <c r="K23" s="25">
        <f t="shared" si="3"/>
        <v>13.984000000000002</v>
      </c>
      <c r="L23" s="143"/>
      <c r="M23" s="118"/>
    </row>
    <row r="24" spans="1:13" ht="29" x14ac:dyDescent="0.35">
      <c r="A24" s="110"/>
      <c r="B24" s="58" t="s">
        <v>90</v>
      </c>
      <c r="C24" s="22"/>
      <c r="D24" s="47">
        <v>3.4799999999999998E-2</v>
      </c>
      <c r="E24" s="22">
        <v>11</v>
      </c>
      <c r="F24" s="47">
        <f t="shared" si="5"/>
        <v>0.38279999999999997</v>
      </c>
      <c r="G24" s="23" t="s">
        <v>93</v>
      </c>
      <c r="H24" s="24">
        <f t="shared" si="1"/>
        <v>440</v>
      </c>
      <c r="I24" s="22">
        <v>0</v>
      </c>
      <c r="J24" s="22">
        <f t="shared" si="2"/>
        <v>440</v>
      </c>
      <c r="K24" s="25">
        <f t="shared" si="3"/>
        <v>15.311999999999999</v>
      </c>
      <c r="L24" s="143"/>
      <c r="M24" s="118"/>
    </row>
    <row r="25" spans="1:13" ht="29" x14ac:dyDescent="0.35">
      <c r="A25" s="110"/>
      <c r="B25" s="58" t="s">
        <v>55</v>
      </c>
      <c r="C25" s="22"/>
      <c r="D25" s="47">
        <v>8.1699999999999995E-2</v>
      </c>
      <c r="E25" s="22">
        <v>6</v>
      </c>
      <c r="F25" s="47">
        <f t="shared" si="5"/>
        <v>0.49019999999999997</v>
      </c>
      <c r="G25" s="23" t="s">
        <v>94</v>
      </c>
      <c r="H25" s="24">
        <f t="shared" si="1"/>
        <v>240</v>
      </c>
      <c r="I25" s="22">
        <v>0</v>
      </c>
      <c r="J25" s="22">
        <f t="shared" si="2"/>
        <v>240</v>
      </c>
      <c r="K25" s="25">
        <f t="shared" si="3"/>
        <v>19.607999999999997</v>
      </c>
      <c r="L25" s="143"/>
      <c r="M25" s="118"/>
    </row>
    <row r="26" spans="1:13" ht="29" x14ac:dyDescent="0.35">
      <c r="A26" s="110"/>
      <c r="B26" s="58" t="s">
        <v>56</v>
      </c>
      <c r="C26" s="22"/>
      <c r="D26" s="47">
        <v>5.33E-2</v>
      </c>
      <c r="E26" s="22">
        <v>13</v>
      </c>
      <c r="F26" s="47">
        <f t="shared" si="5"/>
        <v>0.69289999999999996</v>
      </c>
      <c r="G26" s="23" t="s">
        <v>92</v>
      </c>
      <c r="H26" s="24">
        <f t="shared" si="1"/>
        <v>520</v>
      </c>
      <c r="I26" s="22">
        <v>0</v>
      </c>
      <c r="J26" s="22">
        <f t="shared" si="2"/>
        <v>520</v>
      </c>
      <c r="K26" s="25">
        <f t="shared" si="3"/>
        <v>27.716000000000001</v>
      </c>
      <c r="L26" s="143"/>
      <c r="M26" s="118"/>
    </row>
    <row r="27" spans="1:13" ht="58" x14ac:dyDescent="0.35">
      <c r="A27" s="110"/>
      <c r="B27" s="59" t="s">
        <v>73</v>
      </c>
      <c r="C27" s="26"/>
      <c r="D27" s="48">
        <v>0.58399999999999996</v>
      </c>
      <c r="E27" s="26">
        <v>4</v>
      </c>
      <c r="F27" s="48">
        <f t="shared" si="4"/>
        <v>2.3359999999999999</v>
      </c>
      <c r="G27" s="27" t="s">
        <v>83</v>
      </c>
      <c r="H27" s="24">
        <f t="shared" si="1"/>
        <v>160</v>
      </c>
      <c r="I27" s="22">
        <v>42</v>
      </c>
      <c r="J27" s="22">
        <f t="shared" si="2"/>
        <v>118</v>
      </c>
      <c r="K27" s="25">
        <f t="shared" si="3"/>
        <v>68.911999999999992</v>
      </c>
      <c r="L27" s="143"/>
      <c r="M27" s="118"/>
    </row>
    <row r="28" spans="1:13" ht="58.5" thickBot="1" x14ac:dyDescent="0.4">
      <c r="A28" s="129"/>
      <c r="B28" s="130" t="s">
        <v>74</v>
      </c>
      <c r="C28" s="131"/>
      <c r="D28" s="132">
        <v>0.25</v>
      </c>
      <c r="E28" s="131">
        <v>4</v>
      </c>
      <c r="F28" s="132">
        <f t="shared" si="4"/>
        <v>1</v>
      </c>
      <c r="G28" s="140" t="s">
        <v>84</v>
      </c>
      <c r="H28" s="150">
        <f t="shared" si="1"/>
        <v>160</v>
      </c>
      <c r="I28" s="133">
        <v>59</v>
      </c>
      <c r="J28" s="133">
        <f t="shared" si="2"/>
        <v>101</v>
      </c>
      <c r="K28" s="151">
        <f t="shared" si="3"/>
        <v>25.25</v>
      </c>
      <c r="L28" s="144"/>
      <c r="M28" s="124"/>
    </row>
    <row r="29" spans="1:13" x14ac:dyDescent="0.35">
      <c r="A29" s="111" t="s">
        <v>77</v>
      </c>
      <c r="B29" s="87" t="s">
        <v>97</v>
      </c>
      <c r="C29" s="88" t="s">
        <v>9</v>
      </c>
      <c r="D29" s="89">
        <v>8</v>
      </c>
      <c r="E29" s="88">
        <v>3</v>
      </c>
      <c r="F29" s="89">
        <f t="shared" ref="F29:F33" si="6">+D29*E29</f>
        <v>24</v>
      </c>
      <c r="G29" s="90" t="s">
        <v>33</v>
      </c>
      <c r="H29" s="91">
        <f t="shared" ref="H29:H33" si="7">$I$41*E29</f>
        <v>120</v>
      </c>
      <c r="I29" s="88">
        <v>73</v>
      </c>
      <c r="J29" s="88">
        <f t="shared" ref="J29:J33" si="8">H29-I29</f>
        <v>47</v>
      </c>
      <c r="K29" s="92">
        <f t="shared" ref="K29:K32" si="9">J29*D29</f>
        <v>376</v>
      </c>
      <c r="L29" s="142"/>
      <c r="M29" s="117"/>
    </row>
    <row r="30" spans="1:13" ht="29" x14ac:dyDescent="0.35">
      <c r="A30" s="112"/>
      <c r="B30" s="60" t="s">
        <v>65</v>
      </c>
      <c r="C30" s="28"/>
      <c r="D30" s="49">
        <v>0.45</v>
      </c>
      <c r="E30" s="28">
        <v>3</v>
      </c>
      <c r="F30" s="49">
        <f t="shared" si="6"/>
        <v>1.35</v>
      </c>
      <c r="G30" s="29" t="s">
        <v>66</v>
      </c>
      <c r="H30" s="30">
        <f t="shared" si="7"/>
        <v>120</v>
      </c>
      <c r="I30" s="28">
        <v>14</v>
      </c>
      <c r="J30" s="28">
        <f t="shared" si="8"/>
        <v>106</v>
      </c>
      <c r="K30" s="31">
        <f t="shared" si="9"/>
        <v>47.7</v>
      </c>
      <c r="L30" s="143"/>
      <c r="M30" s="118"/>
    </row>
    <row r="31" spans="1:13" x14ac:dyDescent="0.35">
      <c r="A31" s="112"/>
      <c r="B31" s="60" t="s">
        <v>34</v>
      </c>
      <c r="C31" s="28" t="s">
        <v>35</v>
      </c>
      <c r="D31" s="49">
        <v>2.5099999999999998</v>
      </c>
      <c r="E31" s="28">
        <v>3</v>
      </c>
      <c r="F31" s="49">
        <f t="shared" si="6"/>
        <v>7.5299999999999994</v>
      </c>
      <c r="G31" s="29" t="s">
        <v>36</v>
      </c>
      <c r="H31" s="30">
        <f t="shared" si="7"/>
        <v>120</v>
      </c>
      <c r="I31" s="28">
        <v>10</v>
      </c>
      <c r="J31" s="28">
        <f t="shared" si="8"/>
        <v>110</v>
      </c>
      <c r="K31" s="31">
        <f t="shared" si="9"/>
        <v>276.09999999999997</v>
      </c>
      <c r="L31" s="143"/>
      <c r="M31" s="118"/>
    </row>
    <row r="32" spans="1:13" ht="29" x14ac:dyDescent="0.35">
      <c r="A32" s="112"/>
      <c r="B32" s="60" t="s">
        <v>70</v>
      </c>
      <c r="C32" s="28"/>
      <c r="D32" s="49">
        <v>0.67</v>
      </c>
      <c r="E32" s="32">
        <v>7.6923076923076927E-2</v>
      </c>
      <c r="F32" s="49">
        <f t="shared" si="6"/>
        <v>5.1538461538461547E-2</v>
      </c>
      <c r="G32" s="29" t="s">
        <v>69</v>
      </c>
      <c r="H32" s="100">
        <f t="shared" si="7"/>
        <v>3.0769230769230771</v>
      </c>
      <c r="I32" s="28">
        <v>0</v>
      </c>
      <c r="J32" s="101">
        <f t="shared" si="8"/>
        <v>3.0769230769230771</v>
      </c>
      <c r="K32" s="31">
        <f t="shared" si="9"/>
        <v>2.0615384615384618</v>
      </c>
      <c r="L32" s="143"/>
      <c r="M32" s="118"/>
    </row>
    <row r="33" spans="1:13" ht="116.5" thickBot="1" x14ac:dyDescent="0.4">
      <c r="A33" s="134"/>
      <c r="B33" s="135" t="s">
        <v>37</v>
      </c>
      <c r="C33" s="136" t="s">
        <v>39</v>
      </c>
      <c r="D33" s="137">
        <v>0.32400000000000001</v>
      </c>
      <c r="E33" s="136">
        <v>3</v>
      </c>
      <c r="F33" s="137">
        <f t="shared" si="6"/>
        <v>0.97199999999999998</v>
      </c>
      <c r="G33" s="141" t="s">
        <v>38</v>
      </c>
      <c r="H33" s="152">
        <f t="shared" si="7"/>
        <v>120</v>
      </c>
      <c r="I33" s="136">
        <v>120</v>
      </c>
      <c r="J33" s="136">
        <f t="shared" si="8"/>
        <v>0</v>
      </c>
      <c r="K33" s="153"/>
      <c r="L33" s="144"/>
      <c r="M33" s="124"/>
    </row>
    <row r="34" spans="1:13" ht="18.5" customHeight="1" x14ac:dyDescent="0.35">
      <c r="A34" s="113" t="s">
        <v>81</v>
      </c>
      <c r="B34" s="93" t="s">
        <v>57</v>
      </c>
      <c r="C34" s="94"/>
      <c r="D34" s="95">
        <v>0</v>
      </c>
      <c r="E34" s="94">
        <v>2</v>
      </c>
      <c r="F34" s="95">
        <f>+D34*E34</f>
        <v>0</v>
      </c>
      <c r="G34" s="96"/>
      <c r="H34" s="97">
        <f t="shared" ref="H34:H40" si="10">$I$41*E34</f>
        <v>80</v>
      </c>
      <c r="I34" s="98">
        <v>24</v>
      </c>
      <c r="J34" s="98">
        <f t="shared" si="2"/>
        <v>56</v>
      </c>
      <c r="K34" s="99">
        <f t="shared" si="3"/>
        <v>0</v>
      </c>
      <c r="L34" s="142"/>
      <c r="M34" s="117"/>
    </row>
    <row r="35" spans="1:13" ht="18.5" customHeight="1" x14ac:dyDescent="0.35">
      <c r="A35" s="114"/>
      <c r="B35" s="61" t="s">
        <v>59</v>
      </c>
      <c r="C35" s="33"/>
      <c r="D35" s="50">
        <v>0</v>
      </c>
      <c r="E35" s="33">
        <v>2</v>
      </c>
      <c r="F35" s="50">
        <f t="shared" ref="F35:F40" si="11">+D35*E35</f>
        <v>0</v>
      </c>
      <c r="G35" s="34"/>
      <c r="H35" s="35">
        <f t="shared" si="10"/>
        <v>80</v>
      </c>
      <c r="I35" s="36">
        <v>7</v>
      </c>
      <c r="J35" s="36">
        <f t="shared" si="2"/>
        <v>73</v>
      </c>
      <c r="K35" s="37">
        <f t="shared" si="3"/>
        <v>0</v>
      </c>
      <c r="L35" s="143"/>
      <c r="M35" s="118"/>
    </row>
    <row r="36" spans="1:13" ht="18.5" customHeight="1" x14ac:dyDescent="0.35">
      <c r="A36" s="114"/>
      <c r="B36" s="61" t="s">
        <v>60</v>
      </c>
      <c r="C36" s="33"/>
      <c r="D36" s="50">
        <v>0</v>
      </c>
      <c r="E36" s="33">
        <v>1</v>
      </c>
      <c r="F36" s="50">
        <f t="shared" si="11"/>
        <v>0</v>
      </c>
      <c r="G36" s="34"/>
      <c r="H36" s="35">
        <f t="shared" si="10"/>
        <v>40</v>
      </c>
      <c r="I36" s="36">
        <v>0</v>
      </c>
      <c r="J36" s="36">
        <f t="shared" si="2"/>
        <v>40</v>
      </c>
      <c r="K36" s="37">
        <f t="shared" si="3"/>
        <v>0</v>
      </c>
      <c r="L36" s="143"/>
      <c r="M36" s="118"/>
    </row>
    <row r="37" spans="1:13" ht="18.5" customHeight="1" x14ac:dyDescent="0.35">
      <c r="A37" s="114"/>
      <c r="B37" s="61" t="s">
        <v>61</v>
      </c>
      <c r="C37" s="33"/>
      <c r="D37" s="50">
        <v>0</v>
      </c>
      <c r="E37" s="33">
        <v>1</v>
      </c>
      <c r="F37" s="50">
        <f t="shared" si="11"/>
        <v>0</v>
      </c>
      <c r="G37" s="34"/>
      <c r="H37" s="35">
        <f t="shared" si="10"/>
        <v>40</v>
      </c>
      <c r="I37" s="36">
        <v>0</v>
      </c>
      <c r="J37" s="36">
        <f t="shared" si="2"/>
        <v>40</v>
      </c>
      <c r="K37" s="37">
        <f t="shared" si="3"/>
        <v>0</v>
      </c>
      <c r="L37" s="143"/>
      <c r="M37" s="118"/>
    </row>
    <row r="38" spans="1:13" ht="18.5" customHeight="1" x14ac:dyDescent="0.35">
      <c r="A38" s="114"/>
      <c r="B38" s="61" t="s">
        <v>62</v>
      </c>
      <c r="C38" s="33"/>
      <c r="D38" s="50">
        <v>0</v>
      </c>
      <c r="E38" s="33">
        <v>1</v>
      </c>
      <c r="F38" s="50">
        <f t="shared" si="11"/>
        <v>0</v>
      </c>
      <c r="G38" s="34"/>
      <c r="H38" s="35">
        <f t="shared" si="10"/>
        <v>40</v>
      </c>
      <c r="I38" s="36">
        <v>0</v>
      </c>
      <c r="J38" s="36">
        <f t="shared" si="2"/>
        <v>40</v>
      </c>
      <c r="K38" s="37">
        <f t="shared" si="3"/>
        <v>0</v>
      </c>
      <c r="L38" s="143"/>
      <c r="M38" s="118"/>
    </row>
    <row r="39" spans="1:13" ht="18.5" customHeight="1" x14ac:dyDescent="0.35">
      <c r="A39" s="114"/>
      <c r="B39" s="61" t="s">
        <v>63</v>
      </c>
      <c r="C39" s="33"/>
      <c r="D39" s="50">
        <v>0</v>
      </c>
      <c r="E39" s="33">
        <v>1</v>
      </c>
      <c r="F39" s="50">
        <f t="shared" si="11"/>
        <v>0</v>
      </c>
      <c r="G39" s="34"/>
      <c r="H39" s="35">
        <f t="shared" si="10"/>
        <v>40</v>
      </c>
      <c r="I39" s="36">
        <v>0</v>
      </c>
      <c r="J39" s="36">
        <f t="shared" si="2"/>
        <v>40</v>
      </c>
      <c r="K39" s="37">
        <f t="shared" si="3"/>
        <v>0</v>
      </c>
      <c r="L39" s="143"/>
      <c r="M39" s="118"/>
    </row>
    <row r="40" spans="1:13" ht="18.5" customHeight="1" thickBot="1" x14ac:dyDescent="0.4">
      <c r="A40" s="115"/>
      <c r="B40" s="62" t="s">
        <v>64</v>
      </c>
      <c r="C40" s="38"/>
      <c r="D40" s="51">
        <v>0</v>
      </c>
      <c r="E40" s="38">
        <v>1</v>
      </c>
      <c r="F40" s="51">
        <f t="shared" si="11"/>
        <v>0</v>
      </c>
      <c r="G40" s="39"/>
      <c r="H40" s="40">
        <f t="shared" si="10"/>
        <v>40</v>
      </c>
      <c r="I40" s="41">
        <v>0</v>
      </c>
      <c r="J40" s="41">
        <f t="shared" si="2"/>
        <v>40</v>
      </c>
      <c r="K40" s="42">
        <f t="shared" si="3"/>
        <v>0</v>
      </c>
      <c r="L40" s="145"/>
      <c r="M40" s="119"/>
    </row>
    <row r="41" spans="1:13" ht="15" thickBot="1" x14ac:dyDescent="0.4">
      <c r="B41" s="104" t="s">
        <v>82</v>
      </c>
      <c r="C41" s="105"/>
      <c r="D41" s="105"/>
      <c r="E41" s="106"/>
      <c r="F41" s="13">
        <f>SUM(F2:F40)</f>
        <v>95.788038461538449</v>
      </c>
      <c r="H41" s="52" t="s">
        <v>58</v>
      </c>
      <c r="I41" s="53">
        <v>40</v>
      </c>
      <c r="J41" s="54" t="s">
        <v>40</v>
      </c>
      <c r="K41" s="55">
        <f>SUM(K2:K40)</f>
        <v>2650.1975384615375</v>
      </c>
    </row>
    <row r="42" spans="1:13" ht="15" thickBot="1" x14ac:dyDescent="0.4">
      <c r="J42" s="43" t="s">
        <v>95</v>
      </c>
      <c r="K42" s="44">
        <f>K41/I41</f>
        <v>66.254938461538444</v>
      </c>
    </row>
    <row r="43" spans="1:13" x14ac:dyDescent="0.35">
      <c r="B43" s="1" t="s">
        <v>0</v>
      </c>
      <c r="C43" s="2" t="s">
        <v>1</v>
      </c>
      <c r="D43" s="2" t="s">
        <v>2</v>
      </c>
      <c r="E43" s="2" t="s">
        <v>3</v>
      </c>
      <c r="F43" s="2" t="s">
        <v>4</v>
      </c>
      <c r="G43" s="3" t="s">
        <v>5</v>
      </c>
    </row>
    <row r="44" spans="1:13" x14ac:dyDescent="0.35">
      <c r="B44" s="9" t="s">
        <v>42</v>
      </c>
      <c r="C44" s="8"/>
      <c r="D44" s="10"/>
      <c r="E44" s="10"/>
      <c r="F44" s="10"/>
      <c r="G44" s="11"/>
      <c r="H44" s="12"/>
    </row>
    <row r="45" spans="1:13" x14ac:dyDescent="0.35">
      <c r="B45" s="9" t="s">
        <v>43</v>
      </c>
      <c r="C45" s="8"/>
      <c r="D45" s="10"/>
      <c r="E45" s="10"/>
      <c r="F45" s="10"/>
      <c r="G45" s="11"/>
      <c r="H45" s="12"/>
    </row>
    <row r="46" spans="1:13" ht="15" thickBot="1" x14ac:dyDescent="0.4">
      <c r="B46" s="4" t="s">
        <v>41</v>
      </c>
      <c r="C46" s="5"/>
      <c r="D46" s="5"/>
      <c r="E46" s="5"/>
      <c r="F46" s="5"/>
      <c r="G46" s="6"/>
      <c r="H46" s="7"/>
    </row>
    <row r="47" spans="1:13" x14ac:dyDescent="0.35">
      <c r="B47" s="7"/>
      <c r="C47" s="7"/>
    </row>
  </sheetData>
  <mergeCells count="6">
    <mergeCell ref="A2:A4"/>
    <mergeCell ref="B41:E41"/>
    <mergeCell ref="A5:A20"/>
    <mergeCell ref="A21:A28"/>
    <mergeCell ref="A29:A33"/>
    <mergeCell ref="A34:A40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USAF Academy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Steven M. Capt USAF USAFA DF/DFEC</dc:creator>
  <cp:lastModifiedBy>Beyer, Steven M. Capt USAF USAFA DF/DFEC</cp:lastModifiedBy>
  <cp:lastPrinted>2019-05-16T14:33:06Z</cp:lastPrinted>
  <dcterms:created xsi:type="dcterms:W3CDTF">2018-12-13T18:19:03Z</dcterms:created>
  <dcterms:modified xsi:type="dcterms:W3CDTF">2019-05-16T15:03:15Z</dcterms:modified>
</cp:coreProperties>
</file>