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183EF2F-1E82-4BFD-951C-B1DC00236711}" xr6:coauthVersionLast="47" xr6:coauthVersionMax="47" xr10:uidLastSave="{00000000-0000-0000-0000-000000000000}"/>
  <bookViews>
    <workbookView xWindow="28680" yWindow="-120" windowWidth="29040" windowHeight="15840" tabRatio="876" firstSheet="4" activeTab="10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COMPETESfuelPrices" sheetId="37" r:id="rId5"/>
    <sheet name="NewTechnologies" sheetId="35" r:id="rId6"/>
    <sheet name="not chosen technologies" sheetId="36" r:id="rId7"/>
    <sheet name="EnergyConsumers" sheetId="16" r:id="rId8"/>
    <sheet name="TechnologiesEmlab" sheetId="33" r:id="rId9"/>
    <sheet name="Fuels" sheetId="29" r:id="rId10"/>
    <sheet name="FuelPriceTrends" sheetId="30" r:id="rId11"/>
    <sheet name="ElectricitySpotMarkets" sheetId="14" r:id="rId12"/>
    <sheet name="EnergyProducers" sheetId="17" r:id="rId13"/>
    <sheet name="GeometricTrends" sheetId="21" r:id="rId14"/>
    <sheet name="Governments" sheetId="19" r:id="rId15"/>
    <sheet name="StepTrends" sheetId="18" r:id="rId16"/>
    <sheet name="IntermittentResourceProfiles" sheetId="10" r:id="rId17"/>
    <sheet name="MarketStabilityReserve" sheetId="28" r:id="rId18"/>
    <sheet name="NationalGovernments" sheetId="20" r:id="rId19"/>
    <sheet name="TargetInvestors" sheetId="25" r:id="rId20"/>
    <sheet name="TargetInvestorTargets" sheetId="26" r:id="rId21"/>
  </sheets>
  <definedNames>
    <definedName name="_xlnm._FilterDatabase" localSheetId="12" hidden="1">EnergyProducers!$H$9:$H$151</definedName>
    <definedName name="_xlnm._FilterDatabase" localSheetId="5" hidden="1">NewTechnologies!$A$1:$I$11</definedName>
    <definedName name="_xlnm._FilterDatabase" localSheetId="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<sst xmlns="http://schemas.openxmlformats.org/spreadsheetml/2006/main" count="753" uniqueCount="331">
  <si>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</si>
  <si>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</si>
  <si>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</si>
  <si>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</si>
  <si>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</si>
  <si>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</si>
  <si>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</si>
  <si>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</si>
  <si>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</si>
  <si>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</si>
  <si>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</si>
  <si>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</si>
  <si>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</si>
  <si>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</si>
  <si>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</si>
  <si>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</si>
  <si>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</si>
  <si>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</si>
  <si>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</si>
  <si>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</si>
  <si>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</si>
  <si>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</si>
  <si>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</si>
  <si>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</si>
  <si>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</si>
  <si>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</si>
  <si>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</si>
  <si>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</si>
  <si>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</si>
  <si>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</si>
  <si>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</si>
  <si>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</si>
  <si>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</si>
  <si>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</si>
  <si>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</si>
  <si>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</si>
  <si>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</si>
  <si>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</si>
  <si>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</si>
  <si>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</si>
  <si>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</si>
  <si>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</si>
  <si>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</si>
  <si>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</si>
  <si>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</si>
  <si>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</si>
  <si>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</si>
  <si>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</si>
  <si>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</si>
  <si>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</si>
  <si>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</si>
  <si>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</si>
  <si>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</si>
  <si>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</si>
  <si>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</si>
  <si>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</si>
  <si>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</si>
  <si>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</si>
  <si>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</si>
  <si>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</si>
  <si>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</si>
  <si>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</si>
  <si>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</si>
  <si>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</si>
  <si>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</si>
  <si>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</si>
  <si>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</si>
  <si>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</si>
  <si>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</si>
  <si>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</si>
  <si>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</si>
  <si>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</si>
  <si>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</si>
  <si>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</si>
  <si>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</si>
  <si>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</si>
  <si>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</si>
  <si>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</si>
  <si>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</si>
  <si>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</si>
  <si>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</si>
  <si>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</si>
  <si>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</si>
  <si>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</si>
  <si>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</si>
  <si>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</si>
  <si>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</si>
  <si>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</si>
  <si>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</si>
  <si>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</si>
  <si>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</si>
  <si>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</si>
  <si>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</si>
  <si>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</si>
  <si>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</si>
  <si>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</si>
  <si>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</si>
  <si>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</si>
  <si>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</si>
  <si>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</si>
  <si>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</si>
  <si>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</si>
  <si>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</si>
  <si>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</si>
  <si>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</si>
  <si>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</si>
  <si>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</si>
  <si>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</si>
  <si>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</si>
  <si>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</si>
  <si>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</si>
  <si>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</si>
  <si>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</si>
  <si>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</si>
  <si>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</si>
  <si>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</si>
  <si>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</si>
  <si>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</si>
  <si>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</si>
  <si>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</si>
  <si>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</si>
  <si>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</si>
  <si>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</si>
  <si>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</si>
  <si>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</si>
  <si>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</si>
  <si>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</si>
  <si>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</si>
  <si>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</si>
  <si>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</si>
  <si>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</si>
  <si>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</si>
  <si>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</si>
  <si>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</si>
  <si>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</si>
  <si>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</si>
  <si>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</si>
  <si>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</si>
  <si>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</si>
  <si>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</si>
  <si>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</si>
  <si>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</si>
  <si>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</si>
  <si>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</si>
  <si>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</si>
  <si>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</si>
  <si>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</si>
  <si>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</si>
  <si>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</si>
  <si>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</si>
  <si>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</si>
  <si>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</si>
  <si>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</si>
  <si>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</si>
  <si>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</si>
  <si>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</si>
  <si>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</si>
  <si>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</si>
  <si>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</si>
  <si>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</si>
  <si>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</si>
  <si>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</si>
  <si>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</si>
  <si>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</si>
  <si>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</si>
  <si>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</si>
  <si>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</si>
  <si>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</si>
  <si>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</si>
  <si>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</si>
  <si>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</si>
  <si>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</si>
  <si>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</si>
  <si>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</si>
  <si>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</si>
  <si>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</si>
  <si>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</si>
  <si>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</si>
  <si>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</si>
  <si>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</si>
  <si>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</si>
  <si>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</si>
  <si>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</si>
  <si>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</si>
  <si>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</si>
  <si>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</si>
  <si>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</si>
  <si>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</si>
  <si>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</si>
  <si>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</si>
  <si>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</si>
  <si>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</si>
  <si>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</si>
  <si>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</si>
  <si>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</si>
  <si>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</si>
  <si>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</si>
  <si>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</si>
  <si>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</si>
  <si>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</si>
  <si>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</si>
  <si>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</si>
  <si>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</si>
  <si>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</si>
  <si>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</si>
  <si>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</si>
  <si>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</si>
  <si>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</si>
  <si>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</si>
  <si>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</si>
  <si>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</si>
  <si>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</si>
  <si>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</si>
  <si>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</si>
  <si>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</si>
  <si>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</si>
  <si>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</si>
  <si>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</si>
  <si>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</si>
  <si>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</si>
  <si>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</si>
  <si>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</si>
  <si>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</si>
  <si>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</si>
  <si>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</si>
  <si>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</si>
  <si>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</si>
  <si>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</si>
  <si>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</si>
  <si>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</si>
  <si>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</si>
  <si>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</si>
  <si>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</si>
  <si>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</si>
  <si>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</si>
  <si>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</si>
  <si>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priority</t>
  </si>
  <si>
    <t>ConventionalPlantOperator</t>
  </si>
  <si>
    <t>VariableRenewableOperator</t>
  </si>
  <si>
    <t>node</t>
  </si>
  <si>
    <t>unit</t>
  </si>
  <si>
    <t>TechnologiesEmlab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</si>
  <si>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</si>
  <si>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</si>
  <si>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</si>
  <si>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</si>
  <si>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</si>
  <si>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</si>
  <si>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</si>
  <si>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</si>
  <si>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</si>
  <si>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trends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</si>
  <si>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</si>
  <si>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</si>
  <si>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</si>
  <si>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</si>
  <si>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</si>
  <si>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</si>
  <si>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</si>
  <si>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 xml:space="preserve">input from Remix or optimization model? </t>
  </si>
  <si>
    <t>efficiency for renewables</t>
  </si>
  <si>
    <t xml:space="preserve">Asssign fuel to technology </t>
  </si>
  <si>
    <t>input from EWI merit order curve, Kraftwerksliste Bundesnetzagentur</t>
  </si>
  <si>
    <t>new technologies</t>
  </si>
  <si>
    <t>Potential for some technologies missing, i.e. hydropower…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</si>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</sst>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31"/>
  <sheetViews>
    <sheetView workbookViewId="0">
      <selection activeCell="E25" sqref="E25"/>
    </sheetView>
  </sheetViews>
  <sheetFormatPr defaultRowHeight="14.5"/>
  <cols>
    <col min="1" max="1" width="35.90625" customWidth="1"/>
    <col min="2" max="2" width="46.7265625" customWidth="1"/>
    <col min="3" max="3" width="52" customWidth="1"/>
  </cols>
  <sheetData>
    <row r="1" spans="1:3">
      <c r="A1" t="s">
        <v>149</v>
      </c>
      <c r="B1" t="s">
        <v>246</v>
      </c>
    </row>
    <row r="2" spans="1:3">
      <c r="A2" t="s">
        <v>152</v>
      </c>
      <c r="B2" t="s">
        <v>153</v>
      </c>
    </row>
    <row r="3" spans="1:3">
      <c r="A3" t="s">
        <v>247</v>
      </c>
      <c r="B3" t="s">
        <v>248</v>
      </c>
    </row>
    <row r="6" spans="1:3">
      <c r="B6" t="s">
        <v>162</v>
      </c>
      <c r="C6" t="s">
        <v>154</v>
      </c>
    </row>
    <row r="7" spans="1:3">
      <c r="A7" t="s">
        <v>257</v>
      </c>
      <c r="B7" t="s">
        <v>258</v>
      </c>
      <c r="C7" t="s">
        <v>262</v>
      </c>
    </row>
    <row r="8" spans="1:3">
      <c r="B8" t="s">
        <v>258</v>
      </c>
      <c r="C8" t="s">
        <v>259</v>
      </c>
    </row>
    <row r="9" spans="1:3">
      <c r="A9" t="s">
        <v>155</v>
      </c>
      <c r="B9" t="s">
        <v>156</v>
      </c>
    </row>
    <row r="10" spans="1:3">
      <c r="B10" t="s">
        <v>260</v>
      </c>
    </row>
    <row r="11" spans="1:3">
      <c r="B11" t="s">
        <v>261</v>
      </c>
    </row>
    <row r="12" spans="1:3">
      <c r="B12" t="s">
        <v>264</v>
      </c>
    </row>
    <row r="13" spans="1:3">
      <c r="B13" t="s">
        <v>263</v>
      </c>
      <c r="C13" t="s">
        <v>265</v>
      </c>
    </row>
    <row r="14" spans="1:3">
      <c r="B14" t="s">
        <v>160</v>
      </c>
      <c r="C14" t="s">
        <v>164</v>
      </c>
    </row>
    <row r="15" spans="1:3">
      <c r="B15" t="s">
        <v>147</v>
      </c>
      <c r="C15" t="s">
        <v>164</v>
      </c>
    </row>
    <row r="16" spans="1:3">
      <c r="B16" t="s">
        <v>148</v>
      </c>
      <c r="C16" t="s">
        <v>164</v>
      </c>
    </row>
    <row r="17" spans="1:3">
      <c r="A17" t="s">
        <v>157</v>
      </c>
      <c r="B17" t="s">
        <v>31</v>
      </c>
      <c r="C17" t="s">
        <v>164</v>
      </c>
    </row>
    <row r="18" spans="1:3">
      <c r="B18" t="s">
        <v>32</v>
      </c>
      <c r="C18" t="s">
        <v>164</v>
      </c>
    </row>
    <row r="19" spans="1:3">
      <c r="B19" t="s">
        <v>33</v>
      </c>
      <c r="C19" t="s">
        <v>164</v>
      </c>
    </row>
    <row r="20" spans="1:3">
      <c r="B20" t="s">
        <v>34</v>
      </c>
      <c r="C20" t="s">
        <v>164</v>
      </c>
    </row>
    <row r="21" spans="1:3">
      <c r="B21" t="s">
        <v>36</v>
      </c>
      <c r="C21" t="s">
        <v>254</v>
      </c>
    </row>
    <row r="22" spans="1:3">
      <c r="A22" t="s">
        <v>161</v>
      </c>
      <c r="B22" t="s">
        <v>55</v>
      </c>
      <c r="C22" t="s">
        <v>164</v>
      </c>
    </row>
    <row r="23" spans="1:3">
      <c r="B23" t="s">
        <v>44</v>
      </c>
      <c r="C23" t="s">
        <v>164</v>
      </c>
    </row>
    <row r="24" spans="1:3">
      <c r="B24" t="s">
        <v>45</v>
      </c>
      <c r="C24" t="s">
        <v>164</v>
      </c>
    </row>
    <row r="25" spans="1:3">
      <c r="B25" t="s">
        <v>46</v>
      </c>
      <c r="C25" t="s">
        <v>164</v>
      </c>
    </row>
    <row r="26" spans="1:3">
      <c r="B26" t="s">
        <v>163</v>
      </c>
      <c r="C26" t="s">
        <v>164</v>
      </c>
    </row>
    <row r="27" spans="1:3">
      <c r="A27" t="s">
        <v>255</v>
      </c>
      <c r="B27" t="s">
        <v>47</v>
      </c>
      <c r="C27" t="s">
        <v>164</v>
      </c>
    </row>
    <row r="28" spans="1:3">
      <c r="B28" t="s">
        <v>48</v>
      </c>
      <c r="C28" t="s">
        <v>256</v>
      </c>
    </row>
    <row r="29" spans="1:3">
      <c r="B29" t="s">
        <v>49</v>
      </c>
      <c r="C29" t="s">
        <v>164</v>
      </c>
    </row>
    <row r="30" spans="1:3">
      <c r="B30" t="s">
        <v>50</v>
      </c>
      <c r="C30" t="s">
        <v>164</v>
      </c>
    </row>
    <row r="31" spans="1:3">
      <c r="A31" t="s">
        <v>150</v>
      </c>
      <c r="B31" t="s">
        <v>151</v>
      </c>
      <c r="C31" t="s">
        <v>164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D15" sqref="D15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207</v>
      </c>
      <c r="B1" t="s">
        <v>208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209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210</v>
      </c>
    </row>
    <row r="4" spans="1:6">
      <c r="A4" t="s">
        <v>211</v>
      </c>
    </row>
    <row r="5" spans="1:6">
      <c r="A5" t="s">
        <v>212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</row>
    <row r="7" spans="1:6">
      <c r="A7" t="s">
        <v>213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214</v>
      </c>
    </row>
    <row r="9" spans="1:6">
      <c r="A9" t="s">
        <v>215</v>
      </c>
    </row>
    <row r="10" spans="1:6">
      <c r="A10" t="s">
        <v>216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217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218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219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220</v>
      </c>
    </row>
    <row r="15" spans="1:6">
      <c r="A15" t="s">
        <v>221</v>
      </c>
    </row>
    <row r="16" spans="1:6">
      <c r="A16" t="s">
        <v>222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tabSelected="1" workbookViewId="0">
      <selection activeCell="I8" sqref="I8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11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  <c r="K2" t="s">
        <v>330</v>
      </c>
    </row>
    <row r="3" spans="1:11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11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11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11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11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11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11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11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  <row r="11" spans="1:11">
      <c r="A11" t="s">
        <v>243</v>
      </c>
      <c r="B11">
        <v>1.02</v>
      </c>
      <c r="C11">
        <v>1.03</v>
      </c>
      <c r="D11">
        <v>0.98</v>
      </c>
      <c r="E11">
        <v>1</v>
      </c>
      <c r="F11" t="s">
        <v>244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J10" sqref="J10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184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158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0"/>
  <sheetViews>
    <sheetView workbookViewId="0">
      <selection activeCell="M14" sqref="M14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236</v>
      </c>
    </row>
    <row r="2" spans="1:2">
      <c r="A2" t="s">
        <v>251</v>
      </c>
      <c r="B2">
        <v>10</v>
      </c>
    </row>
    <row r="3" spans="1:2">
      <c r="A3" t="s">
        <v>239</v>
      </c>
      <c r="B3">
        <v>8</v>
      </c>
    </row>
    <row r="4" spans="1:2">
      <c r="A4" t="s">
        <v>159</v>
      </c>
      <c r="B4">
        <v>7</v>
      </c>
    </row>
    <row r="5" spans="1:2">
      <c r="A5" t="s">
        <v>157</v>
      </c>
      <c r="B5">
        <v>6</v>
      </c>
    </row>
    <row r="6" spans="1:2">
      <c r="A6" t="s">
        <v>241</v>
      </c>
      <c r="B6">
        <v>5</v>
      </c>
    </row>
    <row r="7" spans="1:2">
      <c r="A7" t="s">
        <v>237</v>
      </c>
      <c r="B7">
        <v>3</v>
      </c>
    </row>
    <row r="8" spans="1:2">
      <c r="A8" t="s">
        <v>238</v>
      </c>
      <c r="B8">
        <v>3</v>
      </c>
    </row>
    <row r="9" spans="1:2">
      <c r="A9" t="s">
        <v>6</v>
      </c>
      <c r="B9">
        <v>3</v>
      </c>
    </row>
    <row r="10" spans="1:2">
      <c r="A10" t="s">
        <v>240</v>
      </c>
      <c r="B10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S13" sqref="S13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H27" sqref="H27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266</v>
      </c>
      <c r="B1" s="10" t="s">
        <v>267</v>
      </c>
      <c r="C1" s="10" t="s">
        <v>328</v>
      </c>
      <c r="D1" s="10" t="s">
        <v>268</v>
      </c>
      <c r="E1" s="10" t="s">
        <v>324</v>
      </c>
      <c r="F1" s="10" t="s">
        <v>270</v>
      </c>
      <c r="G1" s="10" t="s">
        <v>329</v>
      </c>
      <c r="H1" s="10" t="s">
        <v>271</v>
      </c>
      <c r="I1" s="10" t="s">
        <v>323</v>
      </c>
    </row>
    <row r="2" spans="1:9" ht="29">
      <c r="A2" t="s">
        <v>192</v>
      </c>
      <c r="B2" s="3" t="s">
        <v>272</v>
      </c>
      <c r="C2" t="s">
        <v>238</v>
      </c>
      <c r="D2" t="s">
        <v>6</v>
      </c>
      <c r="E2" t="s">
        <v>273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202</v>
      </c>
      <c r="B3" s="3" t="s">
        <v>272</v>
      </c>
      <c r="C3" t="s">
        <v>238</v>
      </c>
      <c r="D3" t="s">
        <v>6</v>
      </c>
      <c r="E3" t="s">
        <v>273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205</v>
      </c>
      <c r="B4" s="3" t="s">
        <v>272</v>
      </c>
      <c r="C4" t="s">
        <v>238</v>
      </c>
      <c r="D4" t="s">
        <v>6</v>
      </c>
      <c r="E4" t="s">
        <v>273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185</v>
      </c>
      <c r="B5" s="3" t="s">
        <v>285</v>
      </c>
      <c r="C5" t="s">
        <v>238</v>
      </c>
      <c r="D5" t="s">
        <v>6</v>
      </c>
      <c r="E5" t="s">
        <v>273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194</v>
      </c>
      <c r="B6" s="3" t="s">
        <v>272</v>
      </c>
      <c r="C6" t="s">
        <v>238</v>
      </c>
      <c r="D6" t="s">
        <v>6</v>
      </c>
      <c r="E6" t="s">
        <v>273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198</v>
      </c>
      <c r="B7" s="3" t="s">
        <v>272</v>
      </c>
      <c r="C7" t="s">
        <v>237</v>
      </c>
      <c r="D7" t="s">
        <v>6</v>
      </c>
      <c r="E7" t="s">
        <v>273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302</v>
      </c>
      <c r="B8" s="3" t="s">
        <v>285</v>
      </c>
      <c r="C8" t="s">
        <v>237</v>
      </c>
      <c r="D8" t="s">
        <v>6</v>
      </c>
      <c r="E8" t="s">
        <v>273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204</v>
      </c>
      <c r="B9" s="3" t="s">
        <v>272</v>
      </c>
      <c r="C9" t="s">
        <v>238</v>
      </c>
      <c r="D9" t="s">
        <v>6</v>
      </c>
      <c r="E9" t="s">
        <v>273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193</v>
      </c>
      <c r="B10" s="3" t="s">
        <v>272</v>
      </c>
      <c r="C10" t="s">
        <v>237</v>
      </c>
      <c r="D10" t="s">
        <v>6</v>
      </c>
      <c r="E10" t="s">
        <v>273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172</v>
      </c>
      <c r="B11" s="3" t="s">
        <v>272</v>
      </c>
      <c r="C11" t="s">
        <v>237</v>
      </c>
      <c r="D11" t="s">
        <v>6</v>
      </c>
      <c r="E11" t="s">
        <v>273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326</v>
      </c>
      <c r="B12" s="3" t="s">
        <v>306</v>
      </c>
      <c r="C12" t="s">
        <v>325</v>
      </c>
      <c r="D12" t="s">
        <v>6</v>
      </c>
      <c r="E12" t="s">
        <v>282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327</v>
      </c>
      <c r="B13" s="3" t="s">
        <v>306</v>
      </c>
      <c r="C13" t="s">
        <v>325</v>
      </c>
      <c r="D13" t="s">
        <v>6</v>
      </c>
      <c r="E13" t="s">
        <v>273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266</v>
      </c>
      <c r="B1" s="10" t="s">
        <v>267</v>
      </c>
      <c r="C1" s="10" t="s">
        <v>268</v>
      </c>
      <c r="D1" s="10" t="s">
        <v>269</v>
      </c>
      <c r="E1" s="10" t="s">
        <v>270</v>
      </c>
      <c r="F1" s="10" t="s">
        <v>271</v>
      </c>
      <c r="G1" s="10" t="s">
        <v>323</v>
      </c>
      <c r="H1" s="10" t="s">
        <v>322</v>
      </c>
    </row>
    <row r="2" spans="1:8" ht="15" customHeight="1">
      <c r="A2" s="3" t="s">
        <v>274</v>
      </c>
      <c r="B2" s="3" t="s">
        <v>272</v>
      </c>
      <c r="C2" t="s">
        <v>6</v>
      </c>
      <c r="D2" t="s">
        <v>273</v>
      </c>
      <c r="E2">
        <v>2030</v>
      </c>
      <c r="F2" t="s">
        <v>175</v>
      </c>
      <c r="G2">
        <f>6/1000</f>
        <v>6.0000000000000001E-3</v>
      </c>
      <c r="H2">
        <v>55</v>
      </c>
    </row>
    <row r="3" spans="1:8" ht="15" customHeight="1">
      <c r="A3" s="3" t="s">
        <v>275</v>
      </c>
      <c r="B3" s="3" t="s">
        <v>272</v>
      </c>
      <c r="C3" t="s">
        <v>6</v>
      </c>
      <c r="D3" t="s">
        <v>273</v>
      </c>
      <c r="E3">
        <v>2030</v>
      </c>
      <c r="F3" t="s">
        <v>175</v>
      </c>
      <c r="G3">
        <f>100/1000</f>
        <v>0.1</v>
      </c>
      <c r="H3">
        <v>150</v>
      </c>
    </row>
    <row r="4" spans="1:8" ht="15" customHeight="1">
      <c r="A4" s="3" t="s">
        <v>276</v>
      </c>
      <c r="B4" s="3" t="s">
        <v>272</v>
      </c>
      <c r="C4" t="s">
        <v>6</v>
      </c>
      <c r="D4" t="s">
        <v>273</v>
      </c>
      <c r="E4">
        <v>2030</v>
      </c>
      <c r="F4" t="s">
        <v>175</v>
      </c>
      <c r="G4">
        <v>150</v>
      </c>
    </row>
    <row r="5" spans="1:8" ht="15" customHeight="1">
      <c r="A5" s="3" t="s">
        <v>277</v>
      </c>
      <c r="B5" s="3" t="s">
        <v>272</v>
      </c>
      <c r="C5" t="s">
        <v>6</v>
      </c>
      <c r="D5" t="s">
        <v>273</v>
      </c>
      <c r="E5">
        <v>2030</v>
      </c>
      <c r="F5" t="s">
        <v>175</v>
      </c>
      <c r="G5">
        <v>100</v>
      </c>
    </row>
    <row r="6" spans="1:8" ht="15" customHeight="1">
      <c r="A6" s="3" t="s">
        <v>278</v>
      </c>
      <c r="B6" s="3" t="s">
        <v>272</v>
      </c>
      <c r="C6" t="s">
        <v>6</v>
      </c>
      <c r="D6" t="s">
        <v>273</v>
      </c>
      <c r="E6">
        <v>2030</v>
      </c>
      <c r="F6" t="s">
        <v>175</v>
      </c>
      <c r="G6">
        <v>10</v>
      </c>
    </row>
    <row r="7" spans="1:8" ht="15" customHeight="1">
      <c r="A7" s="3" t="s">
        <v>279</v>
      </c>
      <c r="B7" s="3" t="s">
        <v>272</v>
      </c>
      <c r="C7" t="s">
        <v>6</v>
      </c>
      <c r="D7" t="s">
        <v>273</v>
      </c>
      <c r="E7">
        <v>2030</v>
      </c>
      <c r="F7" t="s">
        <v>175</v>
      </c>
      <c r="G7">
        <f>AVERAGE(10,100)</f>
        <v>55</v>
      </c>
    </row>
    <row r="8" spans="1:8" ht="15" customHeight="1">
      <c r="A8" s="3" t="s">
        <v>284</v>
      </c>
      <c r="B8" s="3" t="s">
        <v>285</v>
      </c>
      <c r="C8" t="s">
        <v>286</v>
      </c>
      <c r="D8" t="s">
        <v>273</v>
      </c>
      <c r="E8">
        <v>2030</v>
      </c>
      <c r="F8" t="s">
        <v>175</v>
      </c>
      <c r="G8">
        <f>6/1000</f>
        <v>6.0000000000000001E-3</v>
      </c>
    </row>
    <row r="9" spans="1:8" ht="15" customHeight="1">
      <c r="A9" s="3" t="s">
        <v>287</v>
      </c>
      <c r="B9" s="3" t="s">
        <v>285</v>
      </c>
      <c r="C9" t="s">
        <v>286</v>
      </c>
      <c r="D9" t="s">
        <v>273</v>
      </c>
      <c r="E9">
        <v>2030</v>
      </c>
      <c r="F9" t="s">
        <v>175</v>
      </c>
      <c r="G9">
        <f>10/1000</f>
        <v>0.01</v>
      </c>
    </row>
    <row r="10" spans="1:8" ht="15" customHeight="1">
      <c r="A10" s="3" t="s">
        <v>288</v>
      </c>
      <c r="B10" s="3" t="s">
        <v>285</v>
      </c>
      <c r="C10" t="s">
        <v>286</v>
      </c>
      <c r="D10" t="s">
        <v>273</v>
      </c>
      <c r="E10">
        <v>2030</v>
      </c>
      <c r="F10" t="s">
        <v>175</v>
      </c>
      <c r="G10">
        <f>3/1000</f>
        <v>3.0000000000000001E-3</v>
      </c>
    </row>
    <row r="11" spans="1:8" ht="15" customHeight="1">
      <c r="A11" s="3" t="s">
        <v>289</v>
      </c>
      <c r="B11" s="3" t="s">
        <v>285</v>
      </c>
      <c r="C11" t="s">
        <v>286</v>
      </c>
      <c r="D11" t="s">
        <v>273</v>
      </c>
      <c r="E11">
        <v>2030</v>
      </c>
      <c r="F11" t="s">
        <v>175</v>
      </c>
      <c r="G11">
        <f>10/1000</f>
        <v>0.01</v>
      </c>
    </row>
    <row r="12" spans="1:8" ht="15" customHeight="1">
      <c r="A12" s="3" t="s">
        <v>290</v>
      </c>
      <c r="B12" s="3" t="s">
        <v>285</v>
      </c>
      <c r="C12" t="s">
        <v>291</v>
      </c>
      <c r="D12" t="s">
        <v>273</v>
      </c>
      <c r="E12">
        <v>2030</v>
      </c>
      <c r="F12" t="s">
        <v>175</v>
      </c>
      <c r="G12">
        <v>10</v>
      </c>
    </row>
    <row r="13" spans="1:8" ht="15" customHeight="1">
      <c r="A13" s="3" t="s">
        <v>292</v>
      </c>
      <c r="B13" s="3" t="s">
        <v>285</v>
      </c>
      <c r="C13" t="s">
        <v>291</v>
      </c>
      <c r="D13" t="s">
        <v>273</v>
      </c>
      <c r="E13">
        <v>2030</v>
      </c>
      <c r="F13" t="s">
        <v>175</v>
      </c>
      <c r="G13">
        <v>20</v>
      </c>
    </row>
    <row r="14" spans="1:8" ht="15" customHeight="1">
      <c r="A14" s="3" t="s">
        <v>293</v>
      </c>
      <c r="B14" s="3" t="s">
        <v>285</v>
      </c>
      <c r="C14" t="s">
        <v>291</v>
      </c>
      <c r="D14" t="s">
        <v>273</v>
      </c>
      <c r="E14">
        <v>2030</v>
      </c>
      <c r="F14" t="s">
        <v>175</v>
      </c>
      <c r="G14">
        <v>13.1</v>
      </c>
    </row>
    <row r="15" spans="1:8" ht="15" customHeight="1">
      <c r="A15" s="3" t="s">
        <v>294</v>
      </c>
      <c r="B15" t="s">
        <v>285</v>
      </c>
      <c r="C15" t="s">
        <v>291</v>
      </c>
      <c r="D15" t="s">
        <v>273</v>
      </c>
      <c r="E15">
        <v>2030</v>
      </c>
      <c r="F15" t="s">
        <v>175</v>
      </c>
      <c r="G15">
        <v>17.399999999999999</v>
      </c>
    </row>
    <row r="16" spans="1:8" ht="15" customHeight="1">
      <c r="A16" s="3" t="s">
        <v>295</v>
      </c>
      <c r="B16" s="3" t="s">
        <v>285</v>
      </c>
      <c r="C16" t="s">
        <v>296</v>
      </c>
      <c r="D16" t="s">
        <v>273</v>
      </c>
      <c r="E16">
        <v>2030</v>
      </c>
      <c r="F16" t="s">
        <v>175</v>
      </c>
      <c r="G16">
        <v>1.5</v>
      </c>
    </row>
    <row r="17" spans="1:8" ht="15" customHeight="1">
      <c r="A17" s="3" t="s">
        <v>297</v>
      </c>
      <c r="B17" s="3" t="s">
        <v>285</v>
      </c>
      <c r="C17" t="s">
        <v>291</v>
      </c>
      <c r="D17" t="s">
        <v>273</v>
      </c>
      <c r="E17">
        <v>2030</v>
      </c>
      <c r="F17" t="s">
        <v>175</v>
      </c>
      <c r="G17">
        <v>10</v>
      </c>
      <c r="H17">
        <v>150</v>
      </c>
    </row>
    <row r="18" spans="1:8" ht="15" customHeight="1">
      <c r="A18" s="3" t="s">
        <v>298</v>
      </c>
      <c r="B18" s="3" t="s">
        <v>285</v>
      </c>
      <c r="C18" t="s">
        <v>291</v>
      </c>
      <c r="D18" t="s">
        <v>273</v>
      </c>
      <c r="E18">
        <v>2030</v>
      </c>
      <c r="F18" t="s">
        <v>175</v>
      </c>
      <c r="G18">
        <f>AVERAGE(0.5,10)</f>
        <v>5.25</v>
      </c>
      <c r="H18">
        <v>200</v>
      </c>
    </row>
    <row r="19" spans="1:8" ht="15" customHeight="1">
      <c r="A19" s="3" t="s">
        <v>299</v>
      </c>
      <c r="B19" s="3" t="s">
        <v>285</v>
      </c>
      <c r="C19" t="s">
        <v>291</v>
      </c>
      <c r="D19" t="s">
        <v>273</v>
      </c>
      <c r="E19">
        <v>2030</v>
      </c>
      <c r="F19" t="s">
        <v>175</v>
      </c>
      <c r="G19">
        <v>6.1</v>
      </c>
      <c r="H19">
        <v>50</v>
      </c>
    </row>
    <row r="20" spans="1:8" ht="15" customHeight="1">
      <c r="A20" s="3" t="s">
        <v>301</v>
      </c>
      <c r="B20" s="3" t="s">
        <v>285</v>
      </c>
      <c r="C20" t="s">
        <v>291</v>
      </c>
      <c r="D20" t="s">
        <v>273</v>
      </c>
      <c r="E20">
        <v>2030</v>
      </c>
      <c r="F20" t="s">
        <v>175</v>
      </c>
    </row>
    <row r="21" spans="1:8" ht="15" customHeight="1">
      <c r="A21" s="3" t="s">
        <v>302</v>
      </c>
      <c r="B21" s="3" t="s">
        <v>285</v>
      </c>
      <c r="C21" t="s">
        <v>291</v>
      </c>
      <c r="D21" t="s">
        <v>273</v>
      </c>
      <c r="E21">
        <v>2030</v>
      </c>
      <c r="F21" t="s">
        <v>175</v>
      </c>
    </row>
    <row r="22" spans="1:8" ht="15" customHeight="1">
      <c r="A22" s="3" t="s">
        <v>303</v>
      </c>
      <c r="B22" s="3" t="s">
        <v>285</v>
      </c>
      <c r="C22" t="s">
        <v>291</v>
      </c>
      <c r="D22" t="s">
        <v>273</v>
      </c>
      <c r="E22">
        <v>2030</v>
      </c>
      <c r="F22" t="s">
        <v>175</v>
      </c>
      <c r="G22">
        <f>ROUND(0.676*24.7/0.309,2)</f>
        <v>54.04</v>
      </c>
    </row>
    <row r="23" spans="1:8" ht="15" customHeight="1">
      <c r="A23" s="3" t="s">
        <v>305</v>
      </c>
      <c r="B23" s="3" t="s">
        <v>306</v>
      </c>
      <c r="C23" t="s">
        <v>6</v>
      </c>
      <c r="D23" t="s">
        <v>282</v>
      </c>
      <c r="E23">
        <v>2030</v>
      </c>
      <c r="F23" t="s">
        <v>175</v>
      </c>
      <c r="G23">
        <v>3.5</v>
      </c>
    </row>
    <row r="24" spans="1:8" ht="15" customHeight="1">
      <c r="A24" s="3" t="s">
        <v>305</v>
      </c>
      <c r="B24" s="3" t="s">
        <v>306</v>
      </c>
      <c r="D24" t="s">
        <v>283</v>
      </c>
      <c r="E24">
        <v>2030</v>
      </c>
      <c r="F24" t="s">
        <v>175</v>
      </c>
      <c r="G24">
        <v>7</v>
      </c>
    </row>
    <row r="25" spans="1:8" ht="15" customHeight="1">
      <c r="A25" s="3" t="s">
        <v>310</v>
      </c>
      <c r="B25" s="3" t="s">
        <v>306</v>
      </c>
      <c r="C25" t="s">
        <v>311</v>
      </c>
      <c r="D25" t="s">
        <v>273</v>
      </c>
      <c r="E25">
        <v>2030</v>
      </c>
      <c r="F25" t="s">
        <v>175</v>
      </c>
      <c r="G25" t="s">
        <v>312</v>
      </c>
    </row>
    <row r="26" spans="1:8" ht="15" customHeight="1">
      <c r="A26" s="3" t="s">
        <v>310</v>
      </c>
      <c r="B26" s="3" t="s">
        <v>306</v>
      </c>
      <c r="C26" t="s">
        <v>311</v>
      </c>
      <c r="D26" t="s">
        <v>282</v>
      </c>
      <c r="E26">
        <v>2030</v>
      </c>
      <c r="F26" t="s">
        <v>175</v>
      </c>
      <c r="G26">
        <v>170</v>
      </c>
    </row>
    <row r="27" spans="1:8" ht="15" customHeight="1">
      <c r="A27" s="3" t="s">
        <v>310</v>
      </c>
      <c r="B27" s="3" t="s">
        <v>306</v>
      </c>
      <c r="D27" t="s">
        <v>283</v>
      </c>
      <c r="E27">
        <v>2030</v>
      </c>
      <c r="F27" t="s">
        <v>175</v>
      </c>
      <c r="G27">
        <v>150000</v>
      </c>
    </row>
    <row r="28" spans="1:8" ht="15" customHeight="1">
      <c r="A28" s="3" t="s">
        <v>318</v>
      </c>
      <c r="B28" s="3" t="s">
        <v>313</v>
      </c>
      <c r="C28" t="s">
        <v>314</v>
      </c>
      <c r="D28" t="s">
        <v>282</v>
      </c>
      <c r="E28">
        <v>2030</v>
      </c>
      <c r="F28" t="s">
        <v>175</v>
      </c>
      <c r="G28">
        <v>10</v>
      </c>
    </row>
    <row r="29" spans="1:8" ht="15" customHeight="1">
      <c r="A29" s="3" t="s">
        <v>318</v>
      </c>
      <c r="B29" s="3" t="s">
        <v>313</v>
      </c>
      <c r="C29" t="s">
        <v>311</v>
      </c>
      <c r="D29" t="s">
        <v>273</v>
      </c>
      <c r="E29">
        <v>2030</v>
      </c>
      <c r="F29" t="s">
        <v>175</v>
      </c>
      <c r="G29">
        <v>6.2</v>
      </c>
    </row>
    <row r="30" spans="1:8" ht="15" customHeight="1">
      <c r="A30" s="3" t="s">
        <v>318</v>
      </c>
      <c r="B30" s="3" t="s">
        <v>313</v>
      </c>
      <c r="C30" t="s">
        <v>308</v>
      </c>
      <c r="D30" t="s">
        <v>273</v>
      </c>
      <c r="E30">
        <v>2030</v>
      </c>
      <c r="F30" t="s">
        <v>175</v>
      </c>
      <c r="G30">
        <v>1.2</v>
      </c>
    </row>
    <row r="31" spans="1:8" ht="15" customHeight="1">
      <c r="A31" s="3" t="s">
        <v>319</v>
      </c>
      <c r="B31" s="3" t="s">
        <v>313</v>
      </c>
      <c r="C31" t="s">
        <v>119</v>
      </c>
      <c r="D31" t="s">
        <v>282</v>
      </c>
      <c r="E31">
        <v>2030</v>
      </c>
      <c r="F31" t="s">
        <v>175</v>
      </c>
      <c r="G31">
        <v>400</v>
      </c>
    </row>
    <row r="32" spans="1:8" ht="15" customHeight="1">
      <c r="A32" s="3" t="s">
        <v>319</v>
      </c>
      <c r="B32" s="3" t="s">
        <v>313</v>
      </c>
      <c r="C32" t="s">
        <v>320</v>
      </c>
      <c r="D32" t="s">
        <v>273</v>
      </c>
      <c r="E32">
        <v>2030</v>
      </c>
      <c r="F32" t="s">
        <v>175</v>
      </c>
      <c r="G32">
        <f>0.63*G31</f>
        <v>252</v>
      </c>
    </row>
    <row r="33" spans="1:8" ht="15" customHeight="1">
      <c r="A33" s="3" t="s">
        <v>319</v>
      </c>
      <c r="B33" s="3" t="s">
        <v>313</v>
      </c>
      <c r="C33" t="s">
        <v>321</v>
      </c>
      <c r="D33" t="s">
        <v>273</v>
      </c>
      <c r="E33">
        <v>2030</v>
      </c>
      <c r="F33" t="s">
        <v>175</v>
      </c>
      <c r="G33">
        <f>0.22*G31</f>
        <v>88</v>
      </c>
      <c r="H33">
        <v>1300</v>
      </c>
    </row>
    <row r="34" spans="1:8" ht="15" customHeight="1">
      <c r="A34" s="3" t="s">
        <v>128</v>
      </c>
      <c r="B34" s="3" t="s">
        <v>272</v>
      </c>
      <c r="C34" t="s">
        <v>6</v>
      </c>
      <c r="D34" t="s">
        <v>273</v>
      </c>
      <c r="F34" t="s">
        <v>175</v>
      </c>
      <c r="G34">
        <v>57</v>
      </c>
    </row>
    <row r="35" spans="1:8" ht="15" customHeight="1">
      <c r="A35" s="11" t="s">
        <v>280</v>
      </c>
      <c r="B35" s="12" t="s">
        <v>281</v>
      </c>
      <c r="C35" s="13" t="s">
        <v>6</v>
      </c>
      <c r="D35" s="13" t="s">
        <v>282</v>
      </c>
      <c r="E35" s="13"/>
      <c r="F35" t="s">
        <v>175</v>
      </c>
      <c r="G35" s="13"/>
    </row>
    <row r="36" spans="1:8" ht="15" customHeight="1">
      <c r="A36" s="11" t="s">
        <v>280</v>
      </c>
      <c r="B36" s="12" t="s">
        <v>281</v>
      </c>
      <c r="C36" s="13" t="s">
        <v>6</v>
      </c>
      <c r="D36" s="13" t="s">
        <v>273</v>
      </c>
      <c r="E36" s="13"/>
      <c r="F36" t="s">
        <v>175</v>
      </c>
      <c r="G36" s="13"/>
    </row>
    <row r="37" spans="1:8" ht="15" customHeight="1">
      <c r="A37" s="11" t="s">
        <v>280</v>
      </c>
      <c r="B37" s="12" t="s">
        <v>281</v>
      </c>
      <c r="C37" s="13"/>
      <c r="D37" s="13" t="s">
        <v>283</v>
      </c>
      <c r="E37" s="13"/>
      <c r="F37" t="s">
        <v>175</v>
      </c>
      <c r="G37" s="13"/>
    </row>
    <row r="38" spans="1:8" ht="15" customHeight="1">
      <c r="A38" s="3" t="s">
        <v>300</v>
      </c>
      <c r="B38" s="3" t="s">
        <v>285</v>
      </c>
      <c r="C38" t="s">
        <v>291</v>
      </c>
      <c r="D38" t="s">
        <v>273</v>
      </c>
      <c r="F38" t="s">
        <v>175</v>
      </c>
      <c r="G38">
        <v>200</v>
      </c>
    </row>
    <row r="39" spans="1:8" ht="15" customHeight="1">
      <c r="A39" s="3" t="s">
        <v>304</v>
      </c>
      <c r="B39" s="3" t="s">
        <v>285</v>
      </c>
      <c r="C39" t="s">
        <v>6</v>
      </c>
      <c r="D39" t="s">
        <v>273</v>
      </c>
      <c r="F39" t="s">
        <v>175</v>
      </c>
      <c r="G39">
        <v>45</v>
      </c>
    </row>
    <row r="40" spans="1:8" ht="15" customHeight="1">
      <c r="A40" s="3" t="s">
        <v>304</v>
      </c>
      <c r="B40" s="3" t="s">
        <v>285</v>
      </c>
      <c r="C40" t="s">
        <v>291</v>
      </c>
      <c r="D40" t="s">
        <v>273</v>
      </c>
      <c r="F40" t="s">
        <v>175</v>
      </c>
      <c r="G40">
        <v>50</v>
      </c>
      <c r="H40">
        <v>200</v>
      </c>
    </row>
    <row r="41" spans="1:8" ht="15" customHeight="1">
      <c r="A41" s="3" t="s">
        <v>307</v>
      </c>
      <c r="B41" s="3" t="s">
        <v>306</v>
      </c>
      <c r="C41" t="s">
        <v>308</v>
      </c>
      <c r="D41" t="s">
        <v>273</v>
      </c>
      <c r="F41" t="s">
        <v>175</v>
      </c>
      <c r="G41">
        <f>20/1000</f>
        <v>0.02</v>
      </c>
    </row>
    <row r="42" spans="1:8" ht="15" customHeight="1">
      <c r="A42" s="3" t="s">
        <v>307</v>
      </c>
      <c r="B42" s="3" t="s">
        <v>306</v>
      </c>
      <c r="C42" t="s">
        <v>308</v>
      </c>
      <c r="D42" t="s">
        <v>282</v>
      </c>
      <c r="F42" t="s">
        <v>175</v>
      </c>
      <c r="G42">
        <f>20/1000</f>
        <v>0.02</v>
      </c>
    </row>
    <row r="43" spans="1:8" ht="15" customHeight="1">
      <c r="A43" s="3" t="s">
        <v>307</v>
      </c>
      <c r="B43" s="3" t="s">
        <v>306</v>
      </c>
      <c r="D43" t="s">
        <v>283</v>
      </c>
      <c r="F43" t="s">
        <v>175</v>
      </c>
      <c r="G43">
        <f>3/1000</f>
        <v>3.0000000000000001E-3</v>
      </c>
    </row>
    <row r="44" spans="1:8" ht="15" customHeight="1">
      <c r="A44" s="3" t="s">
        <v>309</v>
      </c>
      <c r="B44" s="3" t="s">
        <v>306</v>
      </c>
      <c r="C44" t="s">
        <v>308</v>
      </c>
      <c r="D44" t="s">
        <v>273</v>
      </c>
      <c r="F44" t="s">
        <v>175</v>
      </c>
      <c r="G44">
        <v>2.9</v>
      </c>
    </row>
    <row r="45" spans="1:8" ht="15" customHeight="1">
      <c r="A45" s="3" t="s">
        <v>309</v>
      </c>
      <c r="B45" s="3" t="s">
        <v>306</v>
      </c>
      <c r="C45" t="s">
        <v>308</v>
      </c>
      <c r="D45" t="s">
        <v>282</v>
      </c>
      <c r="F45" t="s">
        <v>175</v>
      </c>
      <c r="G45">
        <v>2.9</v>
      </c>
    </row>
    <row r="46" spans="1:8" ht="15" customHeight="1">
      <c r="A46" s="3" t="s">
        <v>309</v>
      </c>
      <c r="B46" s="3" t="s">
        <v>306</v>
      </c>
      <c r="D46" t="s">
        <v>283</v>
      </c>
      <c r="F46" t="s">
        <v>175</v>
      </c>
      <c r="G46">
        <v>175</v>
      </c>
    </row>
    <row r="47" spans="1:8" ht="15" customHeight="1">
      <c r="A47" s="3" t="s">
        <v>170</v>
      </c>
      <c r="B47" s="3" t="s">
        <v>313</v>
      </c>
      <c r="C47" t="s">
        <v>314</v>
      </c>
      <c r="D47" t="s">
        <v>282</v>
      </c>
      <c r="F47" t="s">
        <v>175</v>
      </c>
      <c r="G47">
        <v>0.3</v>
      </c>
    </row>
    <row r="48" spans="1:8" ht="15" customHeight="1">
      <c r="A48" s="3" t="s">
        <v>170</v>
      </c>
      <c r="B48" s="3" t="s">
        <v>313</v>
      </c>
      <c r="C48" t="s">
        <v>315</v>
      </c>
      <c r="D48" t="s">
        <v>282</v>
      </c>
      <c r="F48" t="s">
        <v>175</v>
      </c>
      <c r="G48" s="14">
        <v>1</v>
      </c>
    </row>
    <row r="49" spans="1:7" ht="15" customHeight="1">
      <c r="A49" s="3" t="s">
        <v>170</v>
      </c>
      <c r="B49" s="3" t="s">
        <v>313</v>
      </c>
      <c r="C49" t="s">
        <v>316</v>
      </c>
      <c r="D49" t="s">
        <v>273</v>
      </c>
      <c r="F49" t="s">
        <v>175</v>
      </c>
      <c r="G49" s="14">
        <v>0.9</v>
      </c>
    </row>
    <row r="50" spans="1:7" ht="15" customHeight="1">
      <c r="A50" s="3" t="s">
        <v>170</v>
      </c>
      <c r="B50" s="3" t="s">
        <v>313</v>
      </c>
      <c r="C50" t="s">
        <v>315</v>
      </c>
      <c r="D50" t="s">
        <v>273</v>
      </c>
      <c r="F50" t="s">
        <v>175</v>
      </c>
      <c r="G50" s="14">
        <v>0.1</v>
      </c>
    </row>
    <row r="51" spans="1:7" ht="15" customHeight="1">
      <c r="A51" s="3" t="s">
        <v>170</v>
      </c>
      <c r="B51" s="3" t="s">
        <v>313</v>
      </c>
      <c r="C51" t="s">
        <v>317</v>
      </c>
      <c r="D51" t="s">
        <v>283</v>
      </c>
      <c r="F51" t="s">
        <v>175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28"/>
  <sheetViews>
    <sheetView workbookViewId="0">
      <pane ySplit="1" topLeftCell="A2" activePane="bottomLeft" state="frozen"/>
      <selection pane="bottomLeft" activeCell="F1" sqref="F1:J1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245</v>
      </c>
      <c r="B1" s="7" t="s">
        <v>328</v>
      </c>
      <c r="C1" s="8" t="s">
        <v>147</v>
      </c>
      <c r="D1" s="8" t="s">
        <v>148</v>
      </c>
      <c r="E1" s="8" t="s">
        <v>223</v>
      </c>
      <c r="F1" s="8" t="s">
        <v>224</v>
      </c>
      <c r="G1" s="8" t="s">
        <v>225</v>
      </c>
      <c r="H1" s="8" t="s">
        <v>226</v>
      </c>
      <c r="I1" s="8" t="s">
        <v>227</v>
      </c>
      <c r="J1" s="8" t="s">
        <v>242</v>
      </c>
      <c r="K1" s="3" t="s">
        <v>252</v>
      </c>
      <c r="L1" s="3" t="s">
        <v>253</v>
      </c>
      <c r="M1" t="s">
        <v>228</v>
      </c>
      <c r="N1" s="3" t="s">
        <v>230</v>
      </c>
      <c r="O1" s="3" t="s">
        <v>230</v>
      </c>
      <c r="P1" t="s">
        <v>165</v>
      </c>
      <c r="Q1" t="s">
        <v>166</v>
      </c>
      <c r="R1" t="s">
        <v>143</v>
      </c>
      <c r="S1" t="s">
        <v>144</v>
      </c>
      <c r="T1" t="s">
        <v>145</v>
      </c>
      <c r="U1" t="s">
        <v>146</v>
      </c>
    </row>
    <row r="2" spans="1:21">
      <c r="A2" t="s">
        <v>185</v>
      </c>
      <c r="B2" t="s">
        <v>238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222</v>
      </c>
      <c r="M2" t="s">
        <v>229</v>
      </c>
      <c r="N2">
        <v>500</v>
      </c>
      <c r="O2">
        <v>500</v>
      </c>
      <c r="P2" t="s">
        <v>167</v>
      </c>
      <c r="Q2" t="s">
        <v>169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186</v>
      </c>
      <c r="B3" t="s">
        <v>238</v>
      </c>
      <c r="C3">
        <v>1</v>
      </c>
      <c r="D3">
        <v>3</v>
      </c>
      <c r="E3" t="b">
        <v>1</v>
      </c>
      <c r="J3">
        <f t="shared" ref="J3:J25" si="0">D3+C3</f>
        <v>4</v>
      </c>
      <c r="K3" t="s">
        <v>222</v>
      </c>
      <c r="P3" t="s">
        <v>167</v>
      </c>
      <c r="Q3" t="s">
        <v>168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172</v>
      </c>
      <c r="B4" t="s">
        <v>237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218</v>
      </c>
      <c r="M4" t="s">
        <v>172</v>
      </c>
      <c r="N4">
        <v>775</v>
      </c>
      <c r="O4">
        <v>775</v>
      </c>
      <c r="P4" t="s">
        <v>171</v>
      </c>
      <c r="Q4" t="s">
        <v>172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187</v>
      </c>
      <c r="B5" t="s">
        <v>237</v>
      </c>
      <c r="E5" t="b">
        <v>0</v>
      </c>
      <c r="J5">
        <f t="shared" si="0"/>
        <v>0</v>
      </c>
      <c r="K5" t="s">
        <v>218</v>
      </c>
    </row>
    <row r="6" spans="1:21">
      <c r="A6" t="s">
        <v>188</v>
      </c>
      <c r="B6" t="s">
        <v>237</v>
      </c>
      <c r="E6" t="b">
        <v>0</v>
      </c>
      <c r="J6">
        <f t="shared" si="0"/>
        <v>0</v>
      </c>
      <c r="K6" t="s">
        <v>218</v>
      </c>
    </row>
    <row r="7" spans="1:21">
      <c r="A7" t="s">
        <v>170</v>
      </c>
      <c r="B7" t="s">
        <v>237</v>
      </c>
      <c r="C7">
        <v>1</v>
      </c>
      <c r="D7">
        <v>2</v>
      </c>
      <c r="E7" t="b">
        <v>0</v>
      </c>
      <c r="J7">
        <f t="shared" si="0"/>
        <v>3</v>
      </c>
      <c r="L7" t="s">
        <v>250</v>
      </c>
      <c r="P7" t="s">
        <v>171</v>
      </c>
      <c r="Q7" t="s">
        <v>174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189</v>
      </c>
      <c r="B8" t="s">
        <v>238</v>
      </c>
      <c r="E8" t="b">
        <v>1</v>
      </c>
      <c r="J8">
        <f t="shared" si="0"/>
        <v>0</v>
      </c>
      <c r="L8" t="s">
        <v>249</v>
      </c>
    </row>
    <row r="9" spans="1:21">
      <c r="A9" t="s">
        <v>190</v>
      </c>
      <c r="B9" t="s">
        <v>238</v>
      </c>
      <c r="E9" t="b">
        <v>1</v>
      </c>
      <c r="J9">
        <f t="shared" si="0"/>
        <v>0</v>
      </c>
      <c r="L9" t="s">
        <v>249</v>
      </c>
    </row>
    <row r="10" spans="1:21">
      <c r="A10" t="s">
        <v>191</v>
      </c>
      <c r="B10" t="s">
        <v>238</v>
      </c>
      <c r="E10" t="b">
        <v>1</v>
      </c>
      <c r="J10">
        <f t="shared" si="0"/>
        <v>0</v>
      </c>
      <c r="L10" t="s">
        <v>215</v>
      </c>
    </row>
    <row r="11" spans="1:21">
      <c r="A11" t="s">
        <v>192</v>
      </c>
      <c r="B11" t="s">
        <v>238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215</v>
      </c>
      <c r="M11" t="s">
        <v>233</v>
      </c>
      <c r="N11">
        <v>250</v>
      </c>
      <c r="P11" t="s">
        <v>176</v>
      </c>
      <c r="Q11" t="s">
        <v>177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193</v>
      </c>
      <c r="B12" t="s">
        <v>238</v>
      </c>
      <c r="E12" t="b">
        <v>1</v>
      </c>
      <c r="J12">
        <f t="shared" si="0"/>
        <v>0</v>
      </c>
      <c r="L12" t="s">
        <v>215</v>
      </c>
    </row>
    <row r="13" spans="1:21">
      <c r="A13" t="s">
        <v>194</v>
      </c>
      <c r="B13" t="s">
        <v>238</v>
      </c>
      <c r="E13" t="b">
        <v>1</v>
      </c>
      <c r="J13">
        <f t="shared" si="0"/>
        <v>0</v>
      </c>
      <c r="L13" t="s">
        <v>215</v>
      </c>
    </row>
    <row r="14" spans="1:21">
      <c r="A14" t="s">
        <v>195</v>
      </c>
      <c r="B14" t="s">
        <v>238</v>
      </c>
      <c r="E14" t="b">
        <v>1</v>
      </c>
      <c r="J14">
        <f t="shared" si="0"/>
        <v>0</v>
      </c>
      <c r="L14" t="s">
        <v>215</v>
      </c>
    </row>
    <row r="15" spans="1:21">
      <c r="A15" t="s">
        <v>128</v>
      </c>
      <c r="B15" t="s">
        <v>237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219</v>
      </c>
      <c r="M15" t="s">
        <v>231</v>
      </c>
      <c r="N15">
        <v>1000</v>
      </c>
      <c r="P15" t="s">
        <v>178</v>
      </c>
      <c r="Q15" t="s">
        <v>175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196</v>
      </c>
      <c r="B16" t="s">
        <v>237</v>
      </c>
      <c r="E16" t="b">
        <v>0</v>
      </c>
      <c r="J16">
        <f t="shared" si="0"/>
        <v>0</v>
      </c>
      <c r="K16" t="s">
        <v>219</v>
      </c>
    </row>
    <row r="17" spans="1:21">
      <c r="A17" t="s">
        <v>197</v>
      </c>
      <c r="B17" t="s">
        <v>237</v>
      </c>
      <c r="E17" t="b">
        <v>0</v>
      </c>
      <c r="J17">
        <f t="shared" si="0"/>
        <v>0</v>
      </c>
      <c r="K17" t="s">
        <v>219</v>
      </c>
    </row>
    <row r="18" spans="1:21">
      <c r="A18" t="s">
        <v>198</v>
      </c>
      <c r="B18" t="s">
        <v>237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216</v>
      </c>
      <c r="M18" t="s">
        <v>198</v>
      </c>
      <c r="N18">
        <v>150</v>
      </c>
      <c r="O18">
        <v>150</v>
      </c>
      <c r="P18" t="s">
        <v>171</v>
      </c>
      <c r="Q18" t="s">
        <v>173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199</v>
      </c>
      <c r="B19" t="s">
        <v>237</v>
      </c>
      <c r="E19" t="b">
        <v>0</v>
      </c>
      <c r="J19">
        <f t="shared" si="0"/>
        <v>0</v>
      </c>
      <c r="L19" t="s">
        <v>6</v>
      </c>
    </row>
    <row r="20" spans="1:21">
      <c r="A20" t="s">
        <v>200</v>
      </c>
      <c r="B20" t="s">
        <v>238</v>
      </c>
      <c r="E20" t="b">
        <v>1</v>
      </c>
      <c r="J20">
        <f t="shared" si="0"/>
        <v>0</v>
      </c>
      <c r="L20" t="s">
        <v>249</v>
      </c>
    </row>
    <row r="21" spans="1:21">
      <c r="A21" t="s">
        <v>201</v>
      </c>
      <c r="B21" t="s">
        <v>238</v>
      </c>
      <c r="E21" t="b">
        <v>1</v>
      </c>
      <c r="J21">
        <f t="shared" si="0"/>
        <v>0</v>
      </c>
      <c r="L21" t="s">
        <v>249</v>
      </c>
    </row>
    <row r="22" spans="1:21">
      <c r="A22" t="s">
        <v>202</v>
      </c>
      <c r="B22" t="s">
        <v>238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249</v>
      </c>
      <c r="M22" s="6" t="s">
        <v>232</v>
      </c>
      <c r="N22">
        <v>500</v>
      </c>
      <c r="P22" t="s">
        <v>179</v>
      </c>
      <c r="Q22" t="s">
        <v>180</v>
      </c>
      <c r="R22">
        <v>0</v>
      </c>
      <c r="S22">
        <v>0</v>
      </c>
      <c r="T22">
        <v>6.3</v>
      </c>
      <c r="U22">
        <v>0</v>
      </c>
    </row>
    <row r="23" spans="1:21">
      <c r="A23" t="s">
        <v>203</v>
      </c>
      <c r="B23" t="s">
        <v>238</v>
      </c>
      <c r="E23" t="b">
        <v>0</v>
      </c>
      <c r="J23">
        <f t="shared" si="0"/>
        <v>0</v>
      </c>
      <c r="L23" t="s">
        <v>6</v>
      </c>
    </row>
    <row r="24" spans="1:21">
      <c r="A24" t="s">
        <v>204</v>
      </c>
      <c r="B24" t="s">
        <v>238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249</v>
      </c>
      <c r="M24" s="6" t="s">
        <v>235</v>
      </c>
      <c r="N24">
        <v>600</v>
      </c>
      <c r="P24" t="s">
        <v>181</v>
      </c>
      <c r="Q24" t="s">
        <v>183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205</v>
      </c>
      <c r="B25" t="s">
        <v>238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249</v>
      </c>
      <c r="M25" s="6" t="s">
        <v>234</v>
      </c>
      <c r="N25">
        <v>600</v>
      </c>
      <c r="P25" t="s">
        <v>181</v>
      </c>
      <c r="Q25" t="s">
        <v>182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206</v>
      </c>
      <c r="B26" t="s">
        <v>238</v>
      </c>
      <c r="E26" t="b">
        <v>1</v>
      </c>
      <c r="L26" t="s">
        <v>249</v>
      </c>
    </row>
    <row r="27" spans="1:21">
      <c r="A27" s="3" t="s">
        <v>327</v>
      </c>
      <c r="B27" t="s">
        <v>325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</row>
    <row r="28" spans="1:21">
      <c r="A28" s="3" t="s">
        <v>326</v>
      </c>
      <c r="B28" t="s">
        <v>325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explanation</vt:lpstr>
      <vt:lpstr>Import Priorities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2022-04-01T18:11:52Z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