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1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690B4EAB-4D9A-4119-9A11-541284F24F81}" xr6:coauthVersionLast="47" xr6:coauthVersionMax="47" xr10:uidLastSave="{00000000-0000-0000-0000-000000000000}"/>
  <bookViews>
    <workbookView xWindow="-90" yWindow="-16320" windowWidth="29040" windowHeight="15840" tabRatio="876" firstSheet="10" activeTab="19" xr2:uid="{00000000-000D-0000-FFFF-FFFF00000000}"/>
  </bookViews>
  <sheets>
    <sheet name="dictTech" sheetId="41" r:id="rId1"/>
    <sheet name="dictFuel" sheetId="40" r:id="rId2"/>
    <sheet name="explanation" sheetId="32" r:id="rId3"/>
    <sheet name="CapacityMarkets" sheetId="27" r:id="rId4"/>
    <sheet name="CO2Auction" sheetId="15" r:id="rId5"/>
    <sheet name="COMPETESfuelPrices" sheetId="37" r:id="rId6"/>
    <sheet name="NewTechnologies" sheetId="35" r:id="rId7"/>
    <sheet name="not chosen technologies" sheetId="36" r:id="rId8"/>
    <sheet name="EnergyConsumers" sheetId="16" r:id="rId9"/>
    <sheet name="TechnologiesEmlabTemporal" sheetId="42" r:id="rId10"/>
    <sheet name="TechnologiesEmlab" sheetId="33" r:id="rId11"/>
    <sheet name="Fuels" sheetId="29" r:id="rId12"/>
    <sheet name="FuelPriceTrends" sheetId="30" r:id="rId13"/>
    <sheet name="ElectricitySpotMarkets" sheetId="14" r:id="rId14"/>
    <sheet name="EnergyProducers" sheetId="17" r:id="rId15"/>
    <sheet name="GeometricTrends" sheetId="21" r:id="rId16"/>
    <sheet name="Governments" sheetId="19" r:id="rId17"/>
    <sheet name="StepTrends" sheetId="18" r:id="rId18"/>
    <sheet name="dutchGermanPlants2015_from_emla" sheetId="39" r:id="rId19"/>
    <sheet name="TargetInvestorTargets" sheetId="26" r:id="rId20"/>
    <sheet name="TargetInvestors" sheetId="25" r:id="rId21"/>
    <sheet name="IntermittentResourceProfiles" sheetId="10" r:id="rId22"/>
    <sheet name="MarketStabilityReserve" sheetId="28" r:id="rId23"/>
    <sheet name="NationalGovernments" sheetId="20" r:id="rId24"/>
  </sheets>
  <definedNames>
    <definedName name="_xlnm._FilterDatabase" localSheetId="18" hidden="1">dutchGermanPlants2015_from_emla!$A$1:$H$440</definedName>
    <definedName name="_xlnm._FilterDatabase" localSheetId="14" hidden="1">EnergyProducers!$H$9:$H$151</definedName>
    <definedName name="_xlnm._FilterDatabase" localSheetId="6" hidden="1">NewTechnologies!$A$1:$I$11</definedName>
    <definedName name="_xlnm._FilterDatabase" localSheetId="7" hidden="1">'not chosen technologies'!$A$1:$H$1</definedName>
    <definedName name="ExternalData_19" localSheetId="11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8" l="1"/>
  <c r="G5" i="42"/>
  <c r="G4" i="42"/>
  <c r="G3" i="42"/>
  <c r="G2" i="42"/>
  <c r="D13" i="33" l="1"/>
  <c r="E13" i="33"/>
  <c r="F13" i="33"/>
  <c r="G13" i="33"/>
  <c r="H13" i="33"/>
  <c r="I13" i="33"/>
  <c r="J13" i="33"/>
  <c r="C13" i="33"/>
  <c r="C42" i="39"/>
  <c r="C161" i="39"/>
  <c r="C162" i="39"/>
  <c r="C69" i="39"/>
  <c r="C163" i="39"/>
  <c r="C87" i="39"/>
  <c r="C164" i="39"/>
  <c r="C40" i="39"/>
  <c r="C157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318" i="39"/>
  <c r="C24" i="39"/>
  <c r="C25" i="39"/>
  <c r="C123" i="39"/>
  <c r="C227" i="39"/>
  <c r="C128" i="39"/>
  <c r="C189" i="39"/>
  <c r="C85" i="39"/>
  <c r="C173" i="39"/>
  <c r="C181" i="39"/>
  <c r="C196" i="39"/>
  <c r="C174" i="39"/>
  <c r="C364" i="39"/>
  <c r="C298" i="39"/>
  <c r="C113" i="39"/>
  <c r="C112" i="39"/>
  <c r="C195" i="39"/>
  <c r="C79" i="39"/>
  <c r="C78" i="39"/>
  <c r="C363" i="39"/>
  <c r="C139" i="39"/>
  <c r="C138" i="39"/>
  <c r="C188" i="39"/>
  <c r="C208" i="39"/>
  <c r="C228" i="39"/>
  <c r="C354" i="39"/>
  <c r="C102" i="39"/>
  <c r="C84" i="39"/>
  <c r="C199" i="39"/>
  <c r="C297" i="39"/>
  <c r="C296" i="39"/>
  <c r="C172" i="39"/>
  <c r="C194" i="39"/>
  <c r="C191" i="39"/>
  <c r="C216" i="39"/>
  <c r="C215" i="39"/>
  <c r="C71" i="39"/>
  <c r="C207" i="39"/>
  <c r="C245" i="39"/>
  <c r="C104" i="39"/>
  <c r="C306" i="39"/>
  <c r="C305" i="39"/>
  <c r="C61" i="39"/>
  <c r="C214" i="39"/>
  <c r="C83" i="39"/>
  <c r="C103" i="39"/>
  <c r="C82" i="39"/>
  <c r="C198" i="39"/>
  <c r="C380" i="39"/>
  <c r="C300" i="39"/>
  <c r="C351" i="39"/>
  <c r="C169" i="39"/>
  <c r="C72" i="39"/>
  <c r="C366" i="39"/>
  <c r="C218" i="39"/>
  <c r="C212" i="39"/>
  <c r="C211" i="39"/>
  <c r="C4" i="39"/>
  <c r="C171" i="39"/>
  <c r="C213" i="39"/>
  <c r="C192" i="39"/>
  <c r="C357" i="39"/>
  <c r="C376" i="39"/>
  <c r="C375" i="39"/>
  <c r="C374" i="39"/>
  <c r="C230" i="39"/>
  <c r="C229" i="39"/>
  <c r="C111" i="39"/>
  <c r="C150" i="39"/>
  <c r="C299" i="39"/>
  <c r="C81" i="39"/>
  <c r="C118" i="39"/>
  <c r="C28" i="39"/>
  <c r="C29" i="39"/>
  <c r="C64" i="39"/>
  <c r="C244" i="39"/>
  <c r="C243" i="39"/>
  <c r="C166" i="39"/>
  <c r="C235" i="39"/>
  <c r="C66" i="39"/>
  <c r="C65" i="39"/>
  <c r="C234" i="39"/>
  <c r="C233" i="39"/>
  <c r="C242" i="39"/>
  <c r="C241" i="39"/>
  <c r="C240" i="39"/>
  <c r="C239" i="39"/>
  <c r="C370" i="39"/>
  <c r="C369" i="39"/>
  <c r="C41" i="39"/>
  <c r="C304" i="39"/>
  <c r="C303" i="39"/>
  <c r="C36" i="39"/>
  <c r="C35" i="39"/>
  <c r="C205" i="39"/>
  <c r="C204" i="39"/>
  <c r="C203" i="39"/>
  <c r="C202" i="39"/>
  <c r="C201" i="39"/>
  <c r="C200" i="39"/>
  <c r="C368" i="39"/>
  <c r="C367" i="39"/>
  <c r="C232" i="39"/>
  <c r="C231" i="39"/>
  <c r="C34" i="39"/>
  <c r="C238" i="39"/>
  <c r="C237" i="39"/>
  <c r="C308" i="39"/>
  <c r="C307" i="39"/>
  <c r="C33" i="39"/>
  <c r="C223" i="39"/>
  <c r="C39" i="39"/>
  <c r="C236" i="39"/>
  <c r="C31" i="39"/>
  <c r="C32" i="39"/>
  <c r="C316" i="39"/>
  <c r="C5" i="39"/>
  <c r="C9" i="39"/>
  <c r="C10" i="39"/>
  <c r="C11" i="39"/>
  <c r="C12" i="39"/>
  <c r="C13" i="39"/>
  <c r="C14" i="39"/>
  <c r="C15" i="39"/>
  <c r="C16" i="39"/>
  <c r="C6" i="39"/>
  <c r="C7" i="39"/>
  <c r="C8" i="39"/>
  <c r="C322" i="39"/>
  <c r="C38" i="39"/>
  <c r="C160" i="39"/>
  <c r="C144" i="39"/>
  <c r="C159" i="39"/>
  <c r="C293" i="39"/>
  <c r="C373" i="39"/>
  <c r="C30" i="39"/>
  <c r="C353" i="39"/>
  <c r="C291" i="39"/>
  <c r="C193" i="39"/>
  <c r="C119" i="39"/>
  <c r="C282" i="39"/>
  <c r="C281" i="39"/>
  <c r="C290" i="39"/>
  <c r="C289" i="39"/>
  <c r="C288" i="39"/>
  <c r="C287" i="39"/>
  <c r="C286" i="39"/>
  <c r="C285" i="39"/>
  <c r="C284" i="39"/>
  <c r="C68" i="39"/>
  <c r="C360" i="39"/>
  <c r="C292" i="39"/>
  <c r="C362" i="39"/>
  <c r="C302" i="39"/>
  <c r="C186" i="39"/>
  <c r="C170" i="39"/>
  <c r="C101" i="39"/>
  <c r="C279" i="39"/>
  <c r="C283" i="39"/>
  <c r="C280" i="39"/>
  <c r="C60" i="39"/>
  <c r="C379" i="39"/>
  <c r="C145" i="39"/>
  <c r="C309" i="39"/>
  <c r="C361" i="39"/>
  <c r="C365" i="39"/>
  <c r="C224" i="39"/>
  <c r="C86" i="39"/>
  <c r="C319" i="39"/>
  <c r="C320" i="39"/>
  <c r="C321" i="39"/>
  <c r="C295" i="39"/>
  <c r="C47" i="39"/>
  <c r="C88" i="39"/>
  <c r="C3" i="39"/>
  <c r="C210" i="39"/>
  <c r="C158" i="39"/>
  <c r="C294" i="39"/>
  <c r="C152" i="39"/>
  <c r="C151" i="39"/>
  <c r="C350" i="39"/>
  <c r="C187" i="39"/>
  <c r="C190" i="39"/>
  <c r="C46" i="39"/>
  <c r="C377" i="39"/>
  <c r="C155" i="39"/>
  <c r="C154" i="39"/>
  <c r="C26" i="39"/>
  <c r="C27" i="39"/>
  <c r="C184" i="39"/>
  <c r="C183" i="39"/>
  <c r="C51" i="39"/>
  <c r="C209" i="39"/>
  <c r="C53" i="39"/>
  <c r="C52" i="39"/>
  <c r="C148" i="39"/>
  <c r="C147" i="39"/>
  <c r="C317" i="39"/>
  <c r="C50" i="39"/>
  <c r="C225" i="39"/>
  <c r="C247" i="39"/>
  <c r="C248" i="39"/>
  <c r="C249" i="39"/>
  <c r="C250" i="39"/>
  <c r="C251" i="39"/>
  <c r="C252" i="39"/>
  <c r="C253" i="39"/>
  <c r="C264" i="39"/>
  <c r="C271" i="39"/>
  <c r="C272" i="39"/>
  <c r="C273" i="39"/>
  <c r="C274" i="39"/>
  <c r="C275" i="39"/>
  <c r="C276" i="39"/>
  <c r="C277" i="39"/>
  <c r="C254" i="39"/>
  <c r="C255" i="39"/>
  <c r="C256" i="39"/>
  <c r="C257" i="39"/>
  <c r="C258" i="39"/>
  <c r="C259" i="39"/>
  <c r="C260" i="39"/>
  <c r="C261" i="39"/>
  <c r="C262" i="39"/>
  <c r="C263" i="39"/>
  <c r="C265" i="39"/>
  <c r="C266" i="39"/>
  <c r="C267" i="39"/>
  <c r="C268" i="39"/>
  <c r="C269" i="39"/>
  <c r="C270" i="39"/>
  <c r="C330" i="39"/>
  <c r="C341" i="39"/>
  <c r="C343" i="39"/>
  <c r="C344" i="39"/>
  <c r="C345" i="39"/>
  <c r="C346" i="39"/>
  <c r="C347" i="39"/>
  <c r="C348" i="39"/>
  <c r="C349" i="39"/>
  <c r="C331" i="39"/>
  <c r="C332" i="39"/>
  <c r="C333" i="39"/>
  <c r="C334" i="39"/>
  <c r="C335" i="39"/>
  <c r="C336" i="39"/>
  <c r="C337" i="39"/>
  <c r="C338" i="39"/>
  <c r="C339" i="39"/>
  <c r="C340" i="39"/>
  <c r="C342" i="39"/>
  <c r="J25" i="33"/>
  <c r="J26" i="33"/>
  <c r="J27" i="33"/>
  <c r="J28" i="33"/>
  <c r="J29" i="33"/>
  <c r="J30" i="33"/>
  <c r="J31" i="33"/>
  <c r="B30" i="41"/>
  <c r="B29" i="41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J3" i="33" l="1"/>
  <c r="J4" i="33"/>
  <c r="J5" i="33"/>
  <c r="J6" i="33"/>
  <c r="J7" i="33"/>
  <c r="J8" i="33"/>
  <c r="J9" i="33"/>
  <c r="J10" i="33"/>
  <c r="J11" i="33"/>
  <c r="J12" i="33"/>
  <c r="J14" i="33"/>
  <c r="J15" i="33"/>
  <c r="J16" i="33"/>
  <c r="J17" i="33"/>
  <c r="J18" i="33"/>
  <c r="J19" i="33"/>
  <c r="J20" i="33"/>
  <c r="J21" i="33"/>
  <c r="J22" i="33"/>
  <c r="J23" i="33"/>
  <c r="J24" i="33"/>
  <c r="J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tc={3F82BEFE-3858-4198-984F-A2165197D0C4}</author>
  </authors>
  <commentList>
    <comment ref="K1" authorId="0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<sst xmlns="http://schemas.openxmlformats.org/spreadsheetml/2006/main" count="2372" uniqueCount="738">
  <si>
    <t>Name</t>
  </si>
  <si>
    <t>NL</t>
  </si>
  <si>
    <t>OFF_NL</t>
  </si>
  <si>
    <t>ON_NL</t>
  </si>
  <si>
    <t>PV_NL</t>
  </si>
  <si>
    <t>demandGrowthTrendNL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</si>
  <si>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</si>
  <si>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</si>
  <si>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</si>
  <si>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</si>
  <si>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</si>
  <si>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</si>
  <si>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</si>
  <si>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</si>
  <si>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</si>
  <si>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</si>
  <si>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</si>
  <si>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</si>
  <si>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</si>
  <si>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</si>
  <si>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</si>
  <si>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</si>
  <si>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</si>
  <si>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</si>
  <si>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</si>
  <si>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</si>
  <si>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</si>
  <si>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</si>
  <si>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</si>
  <si>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</si>
  <si>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</si>
  <si>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</si>
  <si>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</si>
  <si>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</si>
  <si>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</si>
  <si>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</si>
  <si>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</si>
  <si>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</si>
  <si>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</si>
  <si>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</si>
  <si>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</si>
  <si>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</si>
  <si>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</si>
  <si>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</si>
  <si>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</si>
  <si>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</si>
  <si>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</si>
  <si>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</si>
  <si>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</si>
  <si>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</si>
  <si>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</si>
  <si>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</si>
  <si>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</si>
  <si>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</si>
  <si>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</si>
  <si>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</si>
  <si>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</si>
  <si>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</si>
  <si>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</si>
  <si>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</si>
  <si>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</si>
  <si>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</si>
  <si>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</si>
  <si>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</si>
  <si>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</si>
  <si>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</si>
  <si>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</si>
  <si>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</si>
  <si>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</si>
  <si>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</si>
  <si>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</si>
  <si>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</si>
  <si>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</si>
  <si>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</si>
  <si>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</si>
  <si>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</si>
  <si>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</si>
  <si>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</si>
  <si>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</si>
  <si>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</si>
  <si>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</si>
  <si>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</si>
  <si>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</si>
  <si>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</si>
  <si>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</si>
  <si>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</si>
  <si>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</si>
  <si>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</si>
  <si>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</si>
  <si>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</si>
  <si>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</si>
  <si>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</si>
  <si>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</si>
  <si>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</si>
  <si>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</si>
  <si>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</si>
  <si>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</si>
  <si>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</si>
  <si>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</si>
  <si>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</si>
  <si>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</si>
  <si>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</si>
  <si>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</si>
  <si>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</si>
  <si>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</si>
  <si>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</si>
  <si>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</si>
  <si>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</si>
  <si>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</si>
  <si>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</si>
  <si>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</si>
  <si>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</si>
  <si>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</si>
  <si>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</si>
  <si>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</si>
  <si>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</si>
  <si>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</si>
  <si>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</si>
  <si>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</si>
  <si>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</si>
  <si>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</si>
  <si>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</si>
  <si>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</si>
  <si>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</si>
  <si>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</si>
  <si>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</si>
  <si>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</si>
  <si>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</si>
  <si>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</si>
  <si>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</si>
  <si>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</si>
  <si>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</si>
  <si>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</si>
  <si>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</si>
  <si>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</si>
  <si>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</si>
  <si>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</si>
  <si>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</si>
  <si>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</si>
  <si>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</si>
  <si>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</si>
  <si>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</si>
  <si>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</si>
  <si>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</si>
  <si>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</si>
  <si>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</si>
  <si>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</si>
  <si>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</si>
  <si>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</si>
  <si>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</si>
  <si>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</si>
  <si>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</si>
  <si>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</si>
  <si>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</si>
  <si>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</si>
  <si>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</si>
  <si>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</si>
  <si>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</si>
  <si>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</si>
  <si>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</si>
  <si>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</si>
  <si>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</si>
  <si>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</si>
  <si>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</si>
  <si>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</si>
  <si>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</si>
  <si>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</si>
  <si>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</si>
  <si>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</si>
  <si>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</si>
  <si>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</si>
  <si>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</si>
  <si>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</si>
  <si>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</si>
  <si>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</si>
  <si>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</si>
  <si>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</si>
  <si>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</si>
  <si>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</si>
  <si>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</si>
  <si>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</si>
  <si>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</si>
  <si>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</si>
  <si>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</si>
  <si>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</si>
  <si>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</si>
  <si>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</si>
  <si>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</si>
  <si>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</si>
  <si>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</si>
  <si>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</si>
  <si>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</si>
  <si>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</si>
  <si>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</si>
  <si>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</si>
  <si>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</si>
  <si>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</si>
  <si>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</si>
  <si>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</si>
  <si>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</si>
  <si>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</si>
  <si>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</si>
  <si>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</si>
  <si>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</si>
  <si>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</si>
  <si>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</si>
  <si>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</si>
  <si>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</si>
  <si>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</si>
  <si>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</si>
  <si>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</si>
  <si>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</si>
  <si>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</si>
  <si>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</si>
  <si>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</si>
  <si>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</si>
  <si>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</si>
  <si>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</si>
  <si>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</si>
  <si>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</si>
  <si>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</si>
  <si>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</si>
  <si>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</si>
  <si>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</si>
  <si>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</si>
  <si>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</si>
  <si>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</si>
  <si>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</si>
  <si>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</si>
  <si>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</si>
  <si>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</si>
  <si>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</si>
  <si>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</si>
  <si>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</si>
  <si>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</si>
  <si>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</si>
  <si>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</si>
  <si>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</si>
  <si>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</si>
  <si>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</si>
  <si>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</si>
  <si>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</si>
  <si>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</si>
  <si>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</si>
  <si>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</si>
  <si>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</si>
  <si>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</si>
  <si>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</si>
  <si>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</si>
  <si>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</si>
  <si>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</si>
  <si>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</si>
  <si>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</si>
  <si>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</si>
  <si>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</si>
  <si>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</si>
  <si>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</si>
  <si>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</si>
  <si>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</si>
  <si>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</si>
  <si>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</si>
  <si>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</si>
  <si>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</si>
  <si>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</si>
  <si>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</si>
  <si>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</si>
  <si>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</si>
  <si>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</si>
  <si>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</si>
  <si>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</si>
  <si>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</si>
  <si>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</si>
  <si>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</si>
  <si>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</si>
  <si>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</si>
  <si>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</si>
  <si>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</si>
  <si>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</si>
  <si>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</si>
  <si>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</si>
  <si>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</si>
  <si>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</si>
  <si>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</si>
  <si>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</si>
  <si>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</si>
  <si>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</si>
  <si>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</si>
  <si>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</si>
  <si>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</si>
  <si>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</si>
  <si>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</si>
  <si>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</si>
  <si>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</si>
  <si>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</si>
  <si>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</si>
  <si>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</si>
  <si>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</si>
  <si>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</si>
  <si>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</si>
  <si>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</si>
  <si>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</si>
  <si>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</si>
  <si>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</si>
  <si>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</si>
  <si>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</si>
  <si>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</si>
  <si>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</si>
  <si>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</si>
  <si>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</si>
  <si>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</si>
  <si>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</si>
  <si>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</si>
  <si>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</si>
  <si>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</si>
  <si>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</si>
  <si>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</si>
  <si>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</si>
  <si>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</si>
  <si>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</si>
  <si>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</si>
  <si>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</si>
  <si>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</si>
  <si>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</si>
  <si>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</si>
  <si>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</si>
  <si>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</si>
  <si>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</si>
  <si>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</si>
  <si>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</si>
  <si>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</si>
  <si>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</si>
  <si>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</si>
  <si>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</si>
  <si>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</si>
  <si>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</si>
  <si>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</si>
  <si>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</si>
  <si>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</si>
  <si>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</si>
  <si>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</si>
  <si>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</si>
  <si>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</si>
  <si>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</si>
  <si>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</si>
  <si>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</si>
  <si>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</si>
  <si>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</si>
  <si>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</si>
  <si>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</si>
  <si>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</si>
  <si>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</si>
  <si>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</si>
  <si>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</si>
  <si>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</si>
  <si>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</si>
  <si>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</si>
  <si>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</si>
  <si>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</si>
  <si>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</si>
  <si>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</si>
  <si>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</si>
  <si>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</si>
  <si>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</si>
  <si>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</si>
  <si>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</si>
  <si>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</si>
  <si>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</si>
  <si>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</si>
  <si>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</si>
  <si>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</si>
  <si>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</si>
  <si>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</si>
  <si>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</si>
  <si>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</si>
  <si>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</si>
  <si>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</si>
  <si>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</si>
  <si>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</si>
  <si>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</si>
  <si>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</si>
  <si>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</si>
  <si>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</si>
  <si>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</si>
  <si>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</si>
  <si>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</si>
  <si>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</si>
  <si>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</si>
  <si>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</si>
  <si>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</si>
  <si>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</si>
  <si>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</si>
  <si>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</si>
  <si>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</si>
  <si>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</si>
  <si>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</si>
  <si>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</si>
  <si>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</si>
  <si>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</si>
  <si>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</si>
  <si>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</si>
  <si>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</si>
  <si>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</si>
  <si>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</si>
  <si>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</si>
  <si>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</si>
  <si>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</si>
  <si>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</si>
  <si>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</si>
  <si>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</si>
  <si>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</si>
  <si>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</si>
  <si>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</si>
  <si>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</si>
  <si>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</si>
  <si>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</si>
  <si>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</si>
  <si>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</si>
  <si>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</si>
  <si>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</si>
  <si>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</si>
  <si>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</si>
  <si>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</si>
  <si>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</si>
  <si>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</si>
  <si>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</si>
  <si>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</si>
  <si>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</si>
  <si>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</si>
  <si>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</si>
  <si>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</si>
  <si>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</si>
  <si>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</si>
  <si>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</si>
  <si>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</si>
  <si>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</si>
  <si>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</si>
  <si>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</si>
  <si>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</si>
  <si>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</si>
  <si>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</si>
  <si>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</si>
  <si>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</si>
  <si>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</si>
  <si>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</si>
  <si>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</si>
  <si>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</si>
  <si>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</si>
  <si>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</si>
  <si>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</si>
  <si>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</si>
  <si>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</si>
  <si>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</si>
  <si>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</si>
  <si>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</si>
  <si>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</si>
  <si>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</si>
  <si>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</si>
  <si>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</si>
  <si>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</si>
  <si>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</si>
  <si>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</si>
  <si>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</si>
  <si>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</si>
  <si>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</si>
  <si>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</si>
  <si>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</si>
  <si>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</si>
  <si>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</si>
  <si>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</si>
  <si>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</si>
  <si>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</si>
  <si>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</si>
  <si>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</si>
  <si>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</si>
  <si>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</si>
  <si>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</si>
  <si>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</si>
  <si>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</si>
  <si>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</si>
  <si>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</si>
  <si>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</si>
  <si>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</si>
  <si>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</si>
  <si>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</si>
  <si>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</si>
  <si>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</si>
  <si>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</si>
  <si>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</si>
  <si>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</si>
  <si>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</si>
  <si>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</si>
  <si>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</si>
  <si>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</si>
  <si>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</si>
  <si>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</si>
  <si>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</si>
  <si>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</si>
  <si>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</si>
  <si>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</si>
  <si>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</si>
  <si>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</si>
  <si>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</si>
  <si>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</si>
  <si>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</si>
  <si>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</si>
  <si>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</si>
  <si>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</si>
  <si>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</si>
  <si>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</si>
  <si>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</si>
  <si>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</si>
  <si>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</si>
  <si>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</si>
  <si>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</si>
  <si>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</si>
  <si>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</si>
  <si>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</si>
  <si>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</si>
  <si>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</si>
  <si>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</si>
  <si>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</si>
  <si>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</si>
  <si>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</si>
  <si>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</si>
  <si>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</si>
  <si>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</si>
  <si>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</si>
  <si>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</si>
  <si>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</si>
  <si>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</si>
  <si>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</si>
  <si>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</si>
  <si>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</si>
  <si>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</si>
  <si>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</si>
  <si>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</si>
  <si>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</si>
  <si>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</si>
  <si>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</si>
  <si>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</si>
  <si>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</si>
  <si>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</si>
  <si>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</si>
  <si>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</si>
  <si>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</si>
  <si>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</si>
  <si>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</si>
  <si>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</si>
  <si>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</si>
  <si>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</si>
  <si>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</si>
  <si>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</si>
  <si>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</si>
  <si>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</si>
  <si>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</si>
  <si>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</si>
  <si>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</si>
  <si>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</si>
  <si>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</si>
  <si>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</si>
  <si>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</si>
  <si>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</si>
  <si>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</si>
  <si>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</si>
  <si>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</si>
  <si>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</si>
  <si>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</si>
  <si>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</si>
  <si>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</si>
  <si>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</si>
  <si>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</si>
  <si>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</si>
  <si>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</si>
  <si>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</si>
  <si>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</si>
  <si>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</si>
  <si>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</si>
  <si>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</si>
  <si>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</si>
  <si>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</si>
  <si>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</si>
  <si>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</si>
  <si>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</si>
  <si>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</si>
  <si>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</si>
  <si>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</si>
  <si>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</si>
  <si>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</si>
  <si>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</si>
  <si>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</si>
  <si>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</si>
  <si>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</si>
  <si>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</si>
  <si>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</si>
  <si>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</si>
  <si>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</si>
  <si>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</si>
  <si>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</si>
  <si>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</si>
  <si>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</si>
  <si>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</si>
  <si>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</si>
  <si>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</si>
  <si>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</si>
  <si>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</si>
  <si>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</si>
  <si>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</si>
  <si>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</si>
  <si>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</si>
  <si>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</si>
  <si>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</si>
  <si>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</si>
  <si>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</si>
  <si>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</si>
  <si>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</si>
  <si>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</si>
  <si>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</si>
  <si>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</si>
  <si>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</si>
  <si>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</si>
  <si>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</si>
  <si>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</si>
  <si>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</si>
  <si>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</si>
  <si>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</si>
  <si>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</si>
  <si>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</si>
  <si>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</si>
  <si>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</si>
  <si>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</si>
  <si>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</si>
  <si>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</si>
  <si>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</si>
  <si>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</si>
  <si>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</si>
  <si>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</si>
  <si>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</si>
  <si>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</si>
  <si>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</si>
  <si>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</si>
  <si>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</si>
  <si>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</si>
  <si>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</si>
  <si>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</si>
  <si>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</si>
  <si>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</si>
  <si>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</si>
  <si>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</si>
  <si>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</si>
  <si>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</si>
  <si>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</si>
  <si>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</si>
  <si>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</si>
  <si>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</si>
  <si>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</si>
  <si>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</si>
  <si>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</si>
  <si>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</si>
  <si>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</si>
  <si>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</si>
  <si>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</si>
  <si>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</si>
  <si>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</si>
  <si>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</si>
  <si>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</si>
  <si>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</si>
  <si>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</si>
  <si>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</si>
  <si>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</si>
  <si>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</si>
  <si>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</si>
  <si>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</si>
  <si>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</si>
  <si>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</si>
  <si>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</si>
  <si>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</si>
  <si>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</si>
  <si>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</si>
  <si>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</si>
  <si>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</si>
  <si>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</si>
  <si>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</si>
  <si>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</si>
  <si>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</si>
  <si>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</si>
  <si>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</si>
  <si>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</si>
  <si>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</si>
  <si>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</si>
  <si>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</si>
  <si>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</si>
  <si>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</si>
  <si>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</si>
  <si>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</si>
  <si>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</si>
  <si>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</si>
  <si>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</si>
  <si>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</si>
  <si>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</si>
  <si>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</si>
  <si>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</si>
  <si>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</si>
  <si>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</si>
  <si>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</si>
  <si>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</si>
  <si>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InstalledPowerInMW</t>
  </si>
  <si>
    <t>NATURAL_GAS</t>
  </si>
  <si>
    <t>OIL</t>
  </si>
  <si>
    <t>HARD_COAL</t>
  </si>
  <si>
    <t>EMLab</t>
  </si>
  <si>
    <t>Amiris</t>
  </si>
  <si>
    <t>traderes</t>
  </si>
  <si>
    <t>Emlab technology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</si>
  <si>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</si>
  <si>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</si>
  <si>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</si>
  <si>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</si>
  <si>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</si>
  <si>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</si>
  <si>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</si>
  <si>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</si>
  <si>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</si>
  <si>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</si>
  <si>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</si>
  <si>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</si>
  <si>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</si>
  <si>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</si>
  <si>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</si>
  <si>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Fuel oil PGT, hydro</t>
  </si>
  <si>
    <t>efficiencies</t>
  </si>
  <si>
    <t>hydro potential?</t>
  </si>
  <si>
    <t>for now ENTSOE technologies. Take later results from optmization models</t>
  </si>
  <si>
    <t>Installed power plants by 2020</t>
  </si>
  <si>
    <t>for now, from EMLab</t>
  </si>
  <si>
    <t xml:space="preserve">Potential for some technologies per country </t>
  </si>
  <si>
    <t>Renewable capacity targets</t>
  </si>
  <si>
    <t>targetTrend</t>
  </si>
  <si>
    <t>targetTechnology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</si>
</sst>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B31"/>
  <sheetViews>
    <sheetView zoomScaleNormal="100" workbookViewId="0">
      <selection activeCell="B38" sqref="B38"/>
    </sheetView>
  </sheetViews>
  <sheetFormatPr defaultRowHeight="14.5"/>
  <cols>
    <col min="1" max="1" width="34.7265625" customWidth="1"/>
    <col min="2" max="2" width="12.90625" customWidth="1"/>
    <col min="3" max="3" width="22" customWidth="1"/>
  </cols>
  <sheetData>
    <row r="1" spans="1:2" ht="29">
      <c r="A1" s="18" t="s">
        <v>712</v>
      </c>
      <c r="B1" s="7" t="s">
        <v>236</v>
      </c>
    </row>
    <row r="2" spans="1:2">
      <c r="A2" t="s">
        <v>224</v>
      </c>
      <c r="B2" t="s">
        <v>180</v>
      </c>
    </row>
    <row r="3" spans="1:2">
      <c r="B3" t="s">
        <v>181</v>
      </c>
    </row>
    <row r="4" spans="1:2">
      <c r="A4" t="s">
        <v>167</v>
      </c>
      <c r="B4" t="s">
        <v>167</v>
      </c>
    </row>
    <row r="5" spans="1:2">
      <c r="B5" t="s">
        <v>182</v>
      </c>
    </row>
    <row r="6" spans="1:2">
      <c r="B6" t="s">
        <v>183</v>
      </c>
    </row>
    <row r="7" spans="1:2">
      <c r="B7" t="s">
        <v>165</v>
      </c>
    </row>
    <row r="8" spans="1:2">
      <c r="B8" t="s">
        <v>184</v>
      </c>
    </row>
    <row r="9" spans="1:2">
      <c r="B9" t="s">
        <v>185</v>
      </c>
    </row>
    <row r="10" spans="1:2">
      <c r="B10" t="s">
        <v>186</v>
      </c>
    </row>
    <row r="11" spans="1:2">
      <c r="B11" t="s">
        <v>187</v>
      </c>
    </row>
    <row r="12" spans="1:2">
      <c r="B12" t="s">
        <v>188</v>
      </c>
    </row>
    <row r="13" spans="1:2">
      <c r="A13" t="s">
        <v>228</v>
      </c>
      <c r="B13" t="s">
        <v>189</v>
      </c>
    </row>
    <row r="14" spans="1:2">
      <c r="B14" t="s">
        <v>190</v>
      </c>
    </row>
    <row r="15" spans="1:2">
      <c r="A15" t="s">
        <v>226</v>
      </c>
      <c r="B15" t="s">
        <v>124</v>
      </c>
    </row>
    <row r="16" spans="1:2">
      <c r="B16" t="s">
        <v>191</v>
      </c>
    </row>
    <row r="17" spans="1:2">
      <c r="B17" t="s">
        <v>192</v>
      </c>
    </row>
    <row r="18" spans="1:2">
      <c r="A18" t="s">
        <v>193</v>
      </c>
      <c r="B18" t="s">
        <v>193</v>
      </c>
    </row>
    <row r="19" spans="1:2">
      <c r="B19" t="s">
        <v>194</v>
      </c>
    </row>
    <row r="20" spans="1:2">
      <c r="B20" t="s">
        <v>195</v>
      </c>
    </row>
    <row r="21" spans="1:2">
      <c r="B21" t="s">
        <v>196</v>
      </c>
    </row>
    <row r="22" spans="1:2">
      <c r="A22" t="s">
        <v>227</v>
      </c>
      <c r="B22" t="s">
        <v>197</v>
      </c>
    </row>
    <row r="23" spans="1:2">
      <c r="B23" t="s">
        <v>198</v>
      </c>
    </row>
    <row r="24" spans="1:2">
      <c r="A24" t="s">
        <v>230</v>
      </c>
      <c r="B24" t="s">
        <v>199</v>
      </c>
    </row>
    <row r="25" spans="1:2">
      <c r="A25" t="s">
        <v>229</v>
      </c>
      <c r="B25" t="s">
        <v>200</v>
      </c>
    </row>
    <row r="26" spans="1:2">
      <c r="B26" t="s">
        <v>201</v>
      </c>
    </row>
    <row r="27" spans="1:2" ht="29">
      <c r="B27" s="3" t="s">
        <v>313</v>
      </c>
    </row>
    <row r="28" spans="1:2" ht="29">
      <c r="B28" s="3" t="s">
        <v>312</v>
      </c>
    </row>
    <row r="29" spans="1:2">
      <c r="A29" s="18" t="s">
        <v>324</v>
      </c>
      <c r="B29" s="18" t="str">
        <f>A29</f>
        <v>Coal PSC</v>
      </c>
    </row>
    <row r="30" spans="1:2">
      <c r="A30" s="18" t="s">
        <v>526</v>
      </c>
      <c r="B30" s="18" t="str">
        <f>A30</f>
        <v>Lignite PSC</v>
      </c>
    </row>
    <row r="31" spans="1:2">
      <c r="A31" s="18" t="s">
        <v>623</v>
      </c>
      <c r="B31" s="18" t="s">
        <v>623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H6"/>
  <sheetViews>
    <sheetView workbookViewId="0">
      <selection activeCell="C15" sqref="C15"/>
    </sheetView>
  </sheetViews>
  <sheetFormatPr defaultRowHeight="14.5"/>
  <cols>
    <col min="1" max="1" width="27.7265625" customWidth="1"/>
    <col min="2" max="9" width="17.7265625" customWidth="1"/>
  </cols>
  <sheetData>
    <row r="1" spans="1:8">
      <c r="A1" t="s">
        <v>725</v>
      </c>
      <c r="B1" t="s">
        <v>718</v>
      </c>
      <c r="C1" t="s">
        <v>719</v>
      </c>
      <c r="D1" t="s">
        <v>720</v>
      </c>
      <c r="E1" t="s">
        <v>721</v>
      </c>
      <c r="F1" t="s">
        <v>722</v>
      </c>
      <c r="G1" t="s">
        <v>723</v>
      </c>
      <c r="H1" t="s">
        <v>724</v>
      </c>
    </row>
    <row r="2" spans="1:8">
      <c r="A2" s="18" t="s">
        <v>324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8">
      <c r="A3" s="18" t="s">
        <v>526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8">
      <c r="A4" s="18" t="s">
        <v>623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8">
      <c r="A5" t="s">
        <v>189</v>
      </c>
      <c r="B5"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8">
      <c r="A6" s="18" t="s">
        <v>124</v>
      </c>
      <c r="B6"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U34"/>
  <sheetViews>
    <sheetView zoomScale="70" zoomScaleNormal="70" workbookViewId="0">
      <pane ySplit="1" topLeftCell="A2" activePane="bottomLeft" state="frozen"/>
      <selection pane="bottomLeft" activeCell="C36" sqref="C36"/>
    </sheetView>
  </sheetViews>
  <sheetFormatPr defaultRowHeight="14.5"/>
  <cols>
    <col min="1" max="2" width="28.7265625" customWidth="1"/>
    <col min="3" max="4" width="7.7265625" customWidth="1"/>
    <col min="5" max="12" width="15.08984375" customWidth="1"/>
    <col min="13" max="15" width="10.1796875" customWidth="1"/>
    <col min="16" max="18" width="8.453125" customWidth="1"/>
    <col min="22" max="22" width="11.1796875" customWidth="1"/>
    <col min="23" max="23" width="19.26953125" customWidth="1"/>
  </cols>
  <sheetData>
    <row r="1" spans="1:21" ht="55.5" customHeight="1">
      <c r="A1" s="7" t="s">
        <v>236</v>
      </c>
      <c r="B1" s="7" t="s">
        <v>314</v>
      </c>
      <c r="C1" s="8" t="s">
        <v>143</v>
      </c>
      <c r="D1" s="8" t="s">
        <v>144</v>
      </c>
      <c r="E1" s="8" t="s">
        <v>218</v>
      </c>
      <c r="F1" s="8" t="s">
        <v>219</v>
      </c>
      <c r="G1" s="8" t="s">
        <v>220</v>
      </c>
      <c r="H1" s="8" t="s">
        <v>221</v>
      </c>
      <c r="I1" s="8" t="s">
        <v>222</v>
      </c>
      <c r="J1" s="8" t="s">
        <v>233</v>
      </c>
      <c r="K1" s="3" t="s">
        <v>242</v>
      </c>
      <c r="L1" s="3" t="s">
        <v>243</v>
      </c>
      <c r="M1" t="s">
        <v>223</v>
      </c>
      <c r="N1" s="3" t="s">
        <v>225</v>
      </c>
      <c r="O1" s="3" t="s">
        <v>225</v>
      </c>
      <c r="P1" t="s">
        <v>160</v>
      </c>
      <c r="Q1" t="s">
        <v>161</v>
      </c>
      <c r="R1" t="s">
        <v>139</v>
      </c>
      <c r="S1" t="s">
        <v>140</v>
      </c>
      <c r="T1" t="s">
        <v>141</v>
      </c>
      <c r="U1" t="s">
        <v>142</v>
      </c>
    </row>
    <row r="2" spans="1:21">
      <c r="A2" t="s">
        <v>180</v>
      </c>
      <c r="B2" t="s">
        <v>232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f>D2+C2</f>
        <v>4</v>
      </c>
      <c r="K2" t="s">
        <v>217</v>
      </c>
      <c r="M2" t="s">
        <v>224</v>
      </c>
      <c r="N2">
        <v>500</v>
      </c>
      <c r="O2">
        <v>500</v>
      </c>
      <c r="P2" t="s">
        <v>162</v>
      </c>
      <c r="Q2" t="s">
        <v>164</v>
      </c>
      <c r="R2">
        <v>0</v>
      </c>
      <c r="S2">
        <v>2.2999999999999998</v>
      </c>
      <c r="T2">
        <v>69.542579720367115</v>
      </c>
      <c r="U2">
        <v>0</v>
      </c>
    </row>
    <row r="3" spans="1:21">
      <c r="A3" t="s">
        <v>181</v>
      </c>
      <c r="B3" t="s">
        <v>232</v>
      </c>
      <c r="C3">
        <v>1</v>
      </c>
      <c r="D3">
        <v>3</v>
      </c>
      <c r="E3" t="b">
        <v>1</v>
      </c>
      <c r="J3">
        <f t="shared" ref="J3:J31" si="0">D3+C3</f>
        <v>4</v>
      </c>
      <c r="K3" t="s">
        <v>217</v>
      </c>
      <c r="P3" t="s">
        <v>162</v>
      </c>
      <c r="Q3" t="s">
        <v>163</v>
      </c>
      <c r="R3">
        <v>0</v>
      </c>
      <c r="S3">
        <v>3.5</v>
      </c>
      <c r="T3">
        <v>14.640543099024658</v>
      </c>
      <c r="U3">
        <v>0</v>
      </c>
    </row>
    <row r="4" spans="1:21">
      <c r="A4" t="s">
        <v>167</v>
      </c>
      <c r="B4" t="s">
        <v>231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f t="shared" si="0"/>
        <v>3</v>
      </c>
      <c r="K4" t="s">
        <v>213</v>
      </c>
      <c r="M4" t="s">
        <v>167</v>
      </c>
      <c r="N4">
        <v>775</v>
      </c>
      <c r="O4">
        <v>775</v>
      </c>
      <c r="P4" t="s">
        <v>166</v>
      </c>
      <c r="Q4" t="s">
        <v>167</v>
      </c>
      <c r="R4">
        <v>56.8</v>
      </c>
      <c r="S4">
        <v>1.5</v>
      </c>
      <c r="T4">
        <v>10.473234339905167</v>
      </c>
      <c r="U4">
        <v>0</v>
      </c>
    </row>
    <row r="5" spans="1:21">
      <c r="A5" t="s">
        <v>182</v>
      </c>
      <c r="B5" t="s">
        <v>231</v>
      </c>
      <c r="E5" t="b">
        <v>0</v>
      </c>
      <c r="J5">
        <f t="shared" si="0"/>
        <v>0</v>
      </c>
      <c r="K5" t="s">
        <v>213</v>
      </c>
    </row>
    <row r="6" spans="1:21">
      <c r="A6" t="s">
        <v>183</v>
      </c>
      <c r="B6" t="s">
        <v>231</v>
      </c>
      <c r="E6" t="b">
        <v>0</v>
      </c>
      <c r="J6">
        <f t="shared" si="0"/>
        <v>0</v>
      </c>
      <c r="K6" t="s">
        <v>213</v>
      </c>
    </row>
    <row r="7" spans="1:21">
      <c r="A7" t="s">
        <v>165</v>
      </c>
      <c r="B7" t="s">
        <v>231</v>
      </c>
      <c r="C7">
        <v>1</v>
      </c>
      <c r="D7">
        <v>2</v>
      </c>
      <c r="E7" t="b">
        <v>0</v>
      </c>
      <c r="J7">
        <f t="shared" si="0"/>
        <v>3</v>
      </c>
      <c r="L7" t="s">
        <v>241</v>
      </c>
      <c r="P7" t="s">
        <v>166</v>
      </c>
      <c r="Q7" t="s">
        <v>169</v>
      </c>
      <c r="R7">
        <v>8.52</v>
      </c>
      <c r="S7">
        <v>6.11</v>
      </c>
      <c r="T7">
        <v>32</v>
      </c>
      <c r="U7">
        <v>14</v>
      </c>
    </row>
    <row r="8" spans="1:21">
      <c r="A8" t="s">
        <v>184</v>
      </c>
      <c r="B8" t="s">
        <v>232</v>
      </c>
      <c r="E8" t="b">
        <v>1</v>
      </c>
      <c r="J8">
        <f t="shared" si="0"/>
        <v>0</v>
      </c>
      <c r="L8" t="s">
        <v>240</v>
      </c>
    </row>
    <row r="9" spans="1:21">
      <c r="A9" t="s">
        <v>185</v>
      </c>
      <c r="B9" t="s">
        <v>232</v>
      </c>
      <c r="E9" t="b">
        <v>1</v>
      </c>
      <c r="J9">
        <f t="shared" si="0"/>
        <v>0</v>
      </c>
      <c r="L9" t="s">
        <v>240</v>
      </c>
    </row>
    <row r="10" spans="1:21">
      <c r="A10" t="s">
        <v>186</v>
      </c>
      <c r="B10" t="s">
        <v>232</v>
      </c>
      <c r="E10" t="b">
        <v>1</v>
      </c>
      <c r="J10">
        <f t="shared" si="0"/>
        <v>0</v>
      </c>
      <c r="L10" t="s">
        <v>210</v>
      </c>
    </row>
    <row r="11" spans="1:21">
      <c r="A11" t="s">
        <v>187</v>
      </c>
      <c r="B11" t="s">
        <v>232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f t="shared" si="0"/>
        <v>7</v>
      </c>
      <c r="L11" t="s">
        <v>210</v>
      </c>
      <c r="M11" t="s">
        <v>228</v>
      </c>
      <c r="N11">
        <v>250</v>
      </c>
      <c r="P11" t="s">
        <v>171</v>
      </c>
      <c r="Q11" t="s">
        <v>172</v>
      </c>
      <c r="R11">
        <v>0</v>
      </c>
      <c r="S11">
        <v>1.2</v>
      </c>
      <c r="T11">
        <v>16</v>
      </c>
      <c r="U11">
        <v>0</v>
      </c>
    </row>
    <row r="12" spans="1:21">
      <c r="A12" t="s">
        <v>188</v>
      </c>
      <c r="B12" t="s">
        <v>232</v>
      </c>
      <c r="E12" t="b">
        <v>1</v>
      </c>
      <c r="J12">
        <f t="shared" si="0"/>
        <v>0</v>
      </c>
      <c r="L12" t="s">
        <v>210</v>
      </c>
    </row>
    <row r="13" spans="1:21">
      <c r="A13" t="s">
        <v>189</v>
      </c>
      <c r="B13" t="s">
        <v>232</v>
      </c>
      <c r="C13">
        <f>C11</f>
        <v>2</v>
      </c>
      <c r="D13">
        <f t="shared" ref="D13:J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f t="shared" si="1"/>
        <v>7</v>
      </c>
      <c r="L13" t="s">
        <v>210</v>
      </c>
    </row>
    <row r="14" spans="1:21">
      <c r="A14" t="s">
        <v>190</v>
      </c>
      <c r="B14" t="s">
        <v>232</v>
      </c>
      <c r="E14" t="b">
        <v>1</v>
      </c>
      <c r="J14">
        <f t="shared" si="0"/>
        <v>0</v>
      </c>
      <c r="L14" t="s">
        <v>210</v>
      </c>
    </row>
    <row r="15" spans="1:21">
      <c r="A15" t="s">
        <v>124</v>
      </c>
      <c r="B15" t="s">
        <v>231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f t="shared" si="0"/>
        <v>7</v>
      </c>
      <c r="K15" t="s">
        <v>214</v>
      </c>
      <c r="M15" t="s">
        <v>226</v>
      </c>
      <c r="N15">
        <v>1000</v>
      </c>
      <c r="P15" t="s">
        <v>173</v>
      </c>
      <c r="Q15" t="s">
        <v>170</v>
      </c>
      <c r="R15">
        <v>0</v>
      </c>
      <c r="S15">
        <v>1.74</v>
      </c>
      <c r="T15">
        <v>110</v>
      </c>
      <c r="U15">
        <v>0</v>
      </c>
    </row>
    <row r="16" spans="1:21">
      <c r="A16" t="s">
        <v>191</v>
      </c>
      <c r="B16" t="s">
        <v>231</v>
      </c>
      <c r="E16" t="b">
        <v>0</v>
      </c>
      <c r="J16">
        <f t="shared" si="0"/>
        <v>0</v>
      </c>
      <c r="K16" t="s">
        <v>214</v>
      </c>
    </row>
    <row r="17" spans="1:21">
      <c r="A17" t="s">
        <v>192</v>
      </c>
      <c r="B17" t="s">
        <v>231</v>
      </c>
      <c r="E17" t="b">
        <v>0</v>
      </c>
      <c r="J17">
        <f t="shared" si="0"/>
        <v>0</v>
      </c>
      <c r="K17" t="s">
        <v>214</v>
      </c>
    </row>
    <row r="18" spans="1:21">
      <c r="A18" t="s">
        <v>193</v>
      </c>
      <c r="B18" t="s">
        <v>231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f t="shared" si="0"/>
        <v>3</v>
      </c>
      <c r="K18" t="s">
        <v>211</v>
      </c>
      <c r="M18" t="s">
        <v>193</v>
      </c>
      <c r="N18">
        <v>150</v>
      </c>
      <c r="O18">
        <v>150</v>
      </c>
      <c r="P18" t="s">
        <v>166</v>
      </c>
      <c r="Q18" t="s">
        <v>168</v>
      </c>
      <c r="R18">
        <v>56.8</v>
      </c>
      <c r="S18">
        <v>1.5</v>
      </c>
      <c r="T18">
        <v>3.8504628350434844</v>
      </c>
      <c r="U18">
        <v>0</v>
      </c>
    </row>
    <row r="19" spans="1:21">
      <c r="A19" t="s">
        <v>194</v>
      </c>
      <c r="B19" t="s">
        <v>231</v>
      </c>
      <c r="E19" t="b">
        <v>0</v>
      </c>
      <c r="J19">
        <f t="shared" si="0"/>
        <v>0</v>
      </c>
      <c r="L19" t="s">
        <v>6</v>
      </c>
    </row>
    <row r="20" spans="1:21">
      <c r="A20" t="s">
        <v>195</v>
      </c>
      <c r="B20" t="s">
        <v>232</v>
      </c>
      <c r="E20" t="b">
        <v>1</v>
      </c>
      <c r="J20">
        <f t="shared" si="0"/>
        <v>0</v>
      </c>
      <c r="L20" t="s">
        <v>240</v>
      </c>
    </row>
    <row r="21" spans="1:21">
      <c r="A21" t="s">
        <v>196</v>
      </c>
      <c r="B21" t="s">
        <v>232</v>
      </c>
      <c r="E21" t="b">
        <v>1</v>
      </c>
      <c r="J21">
        <f t="shared" si="0"/>
        <v>0</v>
      </c>
      <c r="L21" t="s">
        <v>240</v>
      </c>
    </row>
    <row r="22" spans="1:21">
      <c r="A22" t="s">
        <v>197</v>
      </c>
      <c r="B22" t="s">
        <v>232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f t="shared" si="0"/>
        <v>1</v>
      </c>
      <c r="L22" t="s">
        <v>240</v>
      </c>
      <c r="M22" s="6" t="s">
        <v>227</v>
      </c>
      <c r="N22">
        <v>500</v>
      </c>
      <c r="P22" t="s">
        <v>174</v>
      </c>
      <c r="Q22" t="s">
        <v>175</v>
      </c>
      <c r="R22">
        <v>0</v>
      </c>
      <c r="S22">
        <v>0</v>
      </c>
      <c r="T22">
        <v>6.3</v>
      </c>
      <c r="U22">
        <v>0</v>
      </c>
    </row>
    <row r="23" spans="1:21">
      <c r="A23" t="s">
        <v>198</v>
      </c>
      <c r="B23" t="s">
        <v>232</v>
      </c>
      <c r="E23" t="b">
        <v>0</v>
      </c>
      <c r="J23">
        <f t="shared" si="0"/>
        <v>0</v>
      </c>
      <c r="L23" t="s">
        <v>6</v>
      </c>
    </row>
    <row r="24" spans="1:21">
      <c r="A24" t="s">
        <v>199</v>
      </c>
      <c r="B24" t="s">
        <v>232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f t="shared" si="0"/>
        <v>3</v>
      </c>
      <c r="L24" t="s">
        <v>240</v>
      </c>
      <c r="M24" s="6" t="s">
        <v>230</v>
      </c>
      <c r="N24">
        <v>600</v>
      </c>
      <c r="P24" t="s">
        <v>176</v>
      </c>
      <c r="Q24" t="s">
        <v>178</v>
      </c>
      <c r="R24">
        <v>0</v>
      </c>
      <c r="S24">
        <v>2</v>
      </c>
      <c r="T24">
        <v>47.8</v>
      </c>
      <c r="U24">
        <v>0</v>
      </c>
    </row>
    <row r="25" spans="1:21">
      <c r="A25" t="s">
        <v>200</v>
      </c>
      <c r="B25" t="s">
        <v>232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f t="shared" si="0"/>
        <v>2</v>
      </c>
      <c r="L25" t="s">
        <v>240</v>
      </c>
      <c r="M25" s="6" t="s">
        <v>229</v>
      </c>
      <c r="N25">
        <v>600</v>
      </c>
      <c r="P25" t="s">
        <v>176</v>
      </c>
      <c r="Q25" t="s">
        <v>177</v>
      </c>
      <c r="R25">
        <v>0</v>
      </c>
      <c r="S25">
        <v>1.5</v>
      </c>
      <c r="T25">
        <v>33.9</v>
      </c>
      <c r="U25">
        <v>0</v>
      </c>
    </row>
    <row r="26" spans="1:21">
      <c r="A26" t="s">
        <v>201</v>
      </c>
      <c r="B26" t="s">
        <v>232</v>
      </c>
      <c r="E26" t="b">
        <v>1</v>
      </c>
      <c r="J26">
        <f t="shared" si="0"/>
        <v>0</v>
      </c>
      <c r="L26" t="s">
        <v>240</v>
      </c>
    </row>
    <row r="27" spans="1:21">
      <c r="A27" s="3" t="s">
        <v>313</v>
      </c>
      <c r="B27" t="s">
        <v>311</v>
      </c>
      <c r="C27" s="15">
        <v>0.5</v>
      </c>
      <c r="D27" s="15">
        <v>0.5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>
        <f t="shared" si="0"/>
        <v>1</v>
      </c>
    </row>
    <row r="28" spans="1:21">
      <c r="A28" s="3" t="s">
        <v>312</v>
      </c>
      <c r="B28" t="s">
        <v>311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>
        <f t="shared" si="0"/>
        <v>7</v>
      </c>
    </row>
    <row r="29" spans="1:21">
      <c r="A29" s="18" t="s">
        <v>324</v>
      </c>
      <c r="B29" t="s">
        <v>231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f t="shared" si="0"/>
        <v>5</v>
      </c>
    </row>
    <row r="30" spans="1:21">
      <c r="A30" s="18" t="s">
        <v>526</v>
      </c>
      <c r="B30" t="s">
        <v>231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f t="shared" si="0"/>
        <v>6</v>
      </c>
    </row>
    <row r="31" spans="1:21">
      <c r="A31" s="18" t="s">
        <v>623</v>
      </c>
      <c r="B31" t="s">
        <v>231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f t="shared" si="0"/>
        <v>1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6"/>
  <sheetViews>
    <sheetView workbookViewId="0">
      <selection activeCell="B20" sqref="B20"/>
    </sheetView>
  </sheetViews>
  <sheetFormatPr defaultRowHeight="14.5"/>
  <cols>
    <col min="1" max="1" width="15.54296875" customWidth="1"/>
    <col min="2" max="2" width="13.36328125" customWidth="1"/>
  </cols>
  <sheetData>
    <row r="1" spans="1:6">
      <c r="A1" s="9" t="s">
        <v>202</v>
      </c>
      <c r="B1" t="s">
        <v>203</v>
      </c>
      <c r="C1" s="4" t="s">
        <v>111</v>
      </c>
      <c r="D1" s="4" t="s">
        <v>112</v>
      </c>
      <c r="E1" t="s">
        <v>113</v>
      </c>
      <c r="F1" t="s">
        <v>114</v>
      </c>
    </row>
    <row r="2" spans="1:6">
      <c r="A2" t="s">
        <v>204</v>
      </c>
      <c r="B2" t="s">
        <v>119</v>
      </c>
      <c r="C2">
        <v>0.20448</v>
      </c>
      <c r="D2">
        <v>36</v>
      </c>
      <c r="E2">
        <v>1</v>
      </c>
      <c r="F2" t="s">
        <v>120</v>
      </c>
    </row>
    <row r="3" spans="1:6">
      <c r="A3" t="s">
        <v>205</v>
      </c>
      <c r="F3" t="s">
        <v>116</v>
      </c>
    </row>
    <row r="4" spans="1:6">
      <c r="A4" t="s">
        <v>206</v>
      </c>
      <c r="F4" t="s">
        <v>116</v>
      </c>
    </row>
    <row r="5" spans="1:6">
      <c r="A5" t="s">
        <v>207</v>
      </c>
      <c r="B5" t="s">
        <v>128</v>
      </c>
      <c r="C5">
        <v>0.26388</v>
      </c>
      <c r="D5">
        <v>25000</v>
      </c>
      <c r="E5">
        <v>0.5</v>
      </c>
      <c r="F5" t="s">
        <v>116</v>
      </c>
    </row>
    <row r="6" spans="1:6">
      <c r="A6" t="s">
        <v>6</v>
      </c>
      <c r="F6" t="s">
        <v>234</v>
      </c>
    </row>
    <row r="7" spans="1:6">
      <c r="A7" t="s">
        <v>208</v>
      </c>
      <c r="B7" t="s">
        <v>117</v>
      </c>
      <c r="C7">
        <v>0.34</v>
      </c>
      <c r="D7">
        <v>29000</v>
      </c>
      <c r="E7">
        <v>1</v>
      </c>
      <c r="F7" t="s">
        <v>118</v>
      </c>
    </row>
    <row r="8" spans="1:6">
      <c r="A8" t="s">
        <v>209</v>
      </c>
      <c r="F8" t="s">
        <v>127</v>
      </c>
    </row>
    <row r="9" spans="1:6">
      <c r="A9" t="s">
        <v>210</v>
      </c>
      <c r="F9" t="s">
        <v>127</v>
      </c>
    </row>
    <row r="10" spans="1:6">
      <c r="A10" t="s">
        <v>211</v>
      </c>
      <c r="B10" t="s">
        <v>126</v>
      </c>
      <c r="C10">
        <v>0.26750000000000002</v>
      </c>
      <c r="D10">
        <v>11600</v>
      </c>
      <c r="E10">
        <v>1</v>
      </c>
      <c r="F10" t="s">
        <v>127</v>
      </c>
    </row>
    <row r="11" spans="1:6">
      <c r="A11" t="s">
        <v>212</v>
      </c>
      <c r="B11" t="s">
        <v>122</v>
      </c>
      <c r="C11">
        <v>0.41</v>
      </c>
      <c r="D11">
        <v>3600</v>
      </c>
      <c r="E11">
        <v>1</v>
      </c>
      <c r="F11" t="s">
        <v>123</v>
      </c>
    </row>
    <row r="12" spans="1:6">
      <c r="A12" t="s">
        <v>213</v>
      </c>
      <c r="B12" t="s">
        <v>121</v>
      </c>
      <c r="C12">
        <v>0.20448</v>
      </c>
      <c r="D12">
        <v>36</v>
      </c>
      <c r="E12">
        <v>1</v>
      </c>
      <c r="F12" t="s">
        <v>120</v>
      </c>
    </row>
    <row r="13" spans="1:6">
      <c r="A13" t="s">
        <v>214</v>
      </c>
      <c r="B13" t="s">
        <v>124</v>
      </c>
      <c r="C13">
        <v>0</v>
      </c>
      <c r="D13" s="1">
        <v>3800000000</v>
      </c>
      <c r="E13">
        <v>1</v>
      </c>
      <c r="F13" t="s">
        <v>125</v>
      </c>
    </row>
    <row r="14" spans="1:6">
      <c r="A14" t="s">
        <v>215</v>
      </c>
      <c r="F14" t="s">
        <v>127</v>
      </c>
    </row>
    <row r="15" spans="1:6">
      <c r="A15" t="s">
        <v>216</v>
      </c>
      <c r="F15" t="s">
        <v>116</v>
      </c>
    </row>
    <row r="16" spans="1:6">
      <c r="A16" t="s">
        <v>217</v>
      </c>
      <c r="B16" t="s">
        <v>115</v>
      </c>
      <c r="C16">
        <v>0</v>
      </c>
      <c r="D16">
        <v>25000</v>
      </c>
      <c r="E16">
        <v>0.5</v>
      </c>
      <c r="F16" t="s">
        <v>116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H14" sqref="H14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131</v>
      </c>
      <c r="C1" s="4" t="s">
        <v>132</v>
      </c>
      <c r="D1" s="4" t="s">
        <v>133</v>
      </c>
      <c r="E1" t="s">
        <v>134</v>
      </c>
      <c r="F1" t="s">
        <v>135</v>
      </c>
    </row>
    <row r="2" spans="1:11">
      <c r="A2" t="s">
        <v>116</v>
      </c>
      <c r="B2">
        <v>1.01</v>
      </c>
      <c r="C2">
        <v>1.05</v>
      </c>
      <c r="D2">
        <v>0.97</v>
      </c>
      <c r="E2">
        <f>8*3.6</f>
        <v>28.8</v>
      </c>
      <c r="F2" t="s">
        <v>115</v>
      </c>
      <c r="K2" t="s">
        <v>316</v>
      </c>
    </row>
    <row r="3" spans="1:11">
      <c r="A3" t="s">
        <v>125</v>
      </c>
      <c r="B3">
        <v>1.01</v>
      </c>
      <c r="C3">
        <v>1.02</v>
      </c>
      <c r="D3">
        <v>1</v>
      </c>
      <c r="E3">
        <f>0.78*3.6</f>
        <v>2.8080000000000003</v>
      </c>
      <c r="F3" t="s">
        <v>124</v>
      </c>
    </row>
    <row r="4" spans="1:11">
      <c r="A4" t="s">
        <v>127</v>
      </c>
      <c r="B4">
        <v>1.01</v>
      </c>
      <c r="C4">
        <v>1.04</v>
      </c>
      <c r="D4">
        <v>0.96</v>
      </c>
      <c r="E4">
        <f>13.8*3.6</f>
        <v>49.680000000000007</v>
      </c>
      <c r="F4" t="s">
        <v>126</v>
      </c>
    </row>
    <row r="5" spans="1:11">
      <c r="A5" t="s">
        <v>118</v>
      </c>
      <c r="B5">
        <v>1</v>
      </c>
      <c r="C5">
        <v>1.04</v>
      </c>
      <c r="D5">
        <v>0.79</v>
      </c>
      <c r="E5">
        <f>2.04*3.6</f>
        <v>7.3440000000000003</v>
      </c>
      <c r="F5" t="s">
        <v>117</v>
      </c>
    </row>
    <row r="6" spans="1:11">
      <c r="A6" t="s">
        <v>123</v>
      </c>
      <c r="B6">
        <v>1</v>
      </c>
      <c r="C6">
        <v>1.02</v>
      </c>
      <c r="D6">
        <v>0.98</v>
      </c>
      <c r="E6">
        <f>2.04*3.6</f>
        <v>7.3440000000000003</v>
      </c>
      <c r="F6" t="s">
        <v>122</v>
      </c>
    </row>
    <row r="7" spans="1:11">
      <c r="A7" t="s">
        <v>120</v>
      </c>
      <c r="B7">
        <v>1.01</v>
      </c>
      <c r="C7">
        <v>1.06</v>
      </c>
      <c r="D7">
        <v>0.95</v>
      </c>
      <c r="E7">
        <f>3.55*3.6</f>
        <v>12.78</v>
      </c>
      <c r="F7" t="s">
        <v>121</v>
      </c>
    </row>
    <row r="8" spans="1:11">
      <c r="A8" t="s">
        <v>136</v>
      </c>
      <c r="B8">
        <v>0</v>
      </c>
      <c r="C8">
        <v>0</v>
      </c>
      <c r="D8">
        <v>0</v>
      </c>
      <c r="E8">
        <v>25</v>
      </c>
      <c r="F8" t="s">
        <v>137</v>
      </c>
    </row>
    <row r="9" spans="1:11">
      <c r="A9" t="s">
        <v>138</v>
      </c>
      <c r="B9">
        <v>1.01</v>
      </c>
      <c r="C9">
        <v>1.06</v>
      </c>
      <c r="D9">
        <v>0.95</v>
      </c>
      <c r="E9">
        <f>3.55*3.6</f>
        <v>12.78</v>
      </c>
      <c r="F9" t="s">
        <v>119</v>
      </c>
    </row>
    <row r="10" spans="1:11">
      <c r="A10" t="s">
        <v>129</v>
      </c>
      <c r="B10">
        <v>0</v>
      </c>
      <c r="C10">
        <v>0</v>
      </c>
      <c r="D10">
        <v>0</v>
      </c>
      <c r="E10">
        <v>0</v>
      </c>
      <c r="F10" t="s">
        <v>130</v>
      </c>
    </row>
    <row r="11" spans="1:11">
      <c r="A11" t="s">
        <v>234</v>
      </c>
      <c r="B11">
        <v>1.02</v>
      </c>
      <c r="C11">
        <v>1.03</v>
      </c>
      <c r="D11">
        <v>0.98</v>
      </c>
      <c r="E11">
        <v>1</v>
      </c>
      <c r="F11" t="s">
        <v>235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2" tint="-0.249977111117893"/>
  </sheetPr>
  <dimension ref="A1:G2"/>
  <sheetViews>
    <sheetView workbookViewId="0">
      <selection activeCell="R32" sqref="R32"/>
    </sheetView>
  </sheetViews>
  <sheetFormatPr defaultRowHeight="14.5"/>
  <cols>
    <col min="2" max="2" width="12.54296875" customWidth="1"/>
  </cols>
  <sheetData>
    <row r="1" spans="1:7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65</v>
      </c>
      <c r="B2">
        <v>2000</v>
      </c>
      <c r="C2">
        <v>40</v>
      </c>
      <c r="D2" t="b">
        <v>0</v>
      </c>
      <c r="E2" t="s">
        <v>6</v>
      </c>
      <c r="F2" t="s">
        <v>5</v>
      </c>
      <c r="G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workbookViewId="0">
      <selection activeCell="H39" sqref="H39"/>
    </sheetView>
  </sheetViews>
  <sheetFormatPr defaultRowHeight="14.5"/>
  <cols>
    <col min="1" max="1" width="29.81640625" bestFit="1" customWidth="1"/>
    <col min="2" max="2" width="25.7265625" bestFit="1" customWidth="1"/>
    <col min="3" max="15" width="18.453125" customWidth="1"/>
  </cols>
  <sheetData>
    <row r="1" spans="1:17" s="3" customFormat="1" ht="42.5" customHeight="1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3" t="s">
        <v>35</v>
      </c>
      <c r="K1" s="5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</row>
    <row r="2" spans="1:17">
      <c r="A2" t="s">
        <v>179</v>
      </c>
      <c r="B2" t="s">
        <v>65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4</v>
      </c>
      <c r="N2">
        <v>3</v>
      </c>
      <c r="O2">
        <v>0.1</v>
      </c>
      <c r="P2" s="1">
        <v>3000000000</v>
      </c>
      <c r="Q2" t="s">
        <v>43</v>
      </c>
    </row>
    <row r="3" spans="1:17">
      <c r="A3" t="s">
        <v>72</v>
      </c>
      <c r="B3" t="s">
        <v>65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4</v>
      </c>
      <c r="N3">
        <v>3</v>
      </c>
      <c r="O3">
        <v>0.1</v>
      </c>
      <c r="P3" s="1">
        <v>3000000000</v>
      </c>
      <c r="Q3" t="s">
        <v>43</v>
      </c>
    </row>
    <row r="4" spans="1:17">
      <c r="A4" t="s">
        <v>73</v>
      </c>
      <c r="B4" t="s">
        <v>65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4</v>
      </c>
      <c r="N4">
        <v>3</v>
      </c>
      <c r="O4">
        <v>0.1</v>
      </c>
      <c r="P4" s="1">
        <v>3000000000</v>
      </c>
      <c r="Q4" t="s">
        <v>43</v>
      </c>
    </row>
    <row r="5" spans="1:17">
      <c r="A5" t="s">
        <v>74</v>
      </c>
      <c r="B5" t="s">
        <v>65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4</v>
      </c>
      <c r="N5">
        <v>3</v>
      </c>
      <c r="O5">
        <v>0.1</v>
      </c>
      <c r="P5" s="1">
        <v>3000000000</v>
      </c>
      <c r="Q5" t="s">
        <v>43</v>
      </c>
    </row>
    <row r="6" spans="1:17">
      <c r="A6" t="s">
        <v>75</v>
      </c>
      <c r="B6" t="s">
        <v>65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4</v>
      </c>
      <c r="N6">
        <v>3</v>
      </c>
      <c r="O6">
        <v>0.1</v>
      </c>
      <c r="P6" s="1">
        <v>3000000000</v>
      </c>
      <c r="Q6" t="s">
        <v>43</v>
      </c>
    </row>
    <row r="7" spans="1:17">
      <c r="A7" t="s">
        <v>76</v>
      </c>
      <c r="B7" t="s">
        <v>65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4</v>
      </c>
      <c r="N7">
        <v>3</v>
      </c>
      <c r="O7">
        <v>0.1</v>
      </c>
      <c r="P7" s="1">
        <v>3000000000</v>
      </c>
      <c r="Q7" t="s">
        <v>43</v>
      </c>
    </row>
    <row r="8" spans="1:17">
      <c r="A8" t="s">
        <v>77</v>
      </c>
      <c r="B8" t="s">
        <v>65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4</v>
      </c>
      <c r="N8">
        <v>3</v>
      </c>
      <c r="O8">
        <v>0.1</v>
      </c>
      <c r="P8" s="1">
        <v>3000000000</v>
      </c>
      <c r="Q8" t="s">
        <v>43</v>
      </c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I30" sqref="I30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48</v>
      </c>
      <c r="C1" s="4" t="s">
        <v>66</v>
      </c>
    </row>
    <row r="2" spans="1:3">
      <c r="A2" t="s">
        <v>78</v>
      </c>
      <c r="B2">
        <v>3458</v>
      </c>
      <c r="C2">
        <v>0.05</v>
      </c>
    </row>
    <row r="3" spans="1:3">
      <c r="A3" t="s">
        <v>79</v>
      </c>
      <c r="B3">
        <v>8000</v>
      </c>
      <c r="C3">
        <v>0.05</v>
      </c>
    </row>
    <row r="4" spans="1:3">
      <c r="A4" t="s">
        <v>80</v>
      </c>
      <c r="B4">
        <v>4620</v>
      </c>
      <c r="C4">
        <v>0.05</v>
      </c>
    </row>
    <row r="5" spans="1:3">
      <c r="A5" t="s">
        <v>81</v>
      </c>
      <c r="B5">
        <v>14640.543099024659</v>
      </c>
      <c r="C5">
        <v>0.05</v>
      </c>
    </row>
    <row r="6" spans="1:3">
      <c r="A6" t="s">
        <v>82</v>
      </c>
      <c r="B6">
        <v>69542.57972036711</v>
      </c>
      <c r="C6">
        <v>0.05</v>
      </c>
    </row>
    <row r="7" spans="1:3">
      <c r="A7" t="s">
        <v>83</v>
      </c>
      <c r="B7">
        <v>88320</v>
      </c>
      <c r="C7">
        <v>0.05</v>
      </c>
    </row>
    <row r="8" spans="1:3">
      <c r="A8" t="s">
        <v>84</v>
      </c>
      <c r="B8">
        <v>16000</v>
      </c>
      <c r="C8">
        <v>0.05</v>
      </c>
    </row>
    <row r="9" spans="1:3">
      <c r="A9" t="s">
        <v>85</v>
      </c>
      <c r="B9">
        <v>12000</v>
      </c>
      <c r="C9">
        <v>0.05</v>
      </c>
    </row>
    <row r="10" spans="1:3">
      <c r="A10" t="s">
        <v>86</v>
      </c>
      <c r="B10">
        <v>24437.546793112055</v>
      </c>
      <c r="C10">
        <v>0.05</v>
      </c>
    </row>
    <row r="11" spans="1:3">
      <c r="A11" t="s">
        <v>87</v>
      </c>
      <c r="B11">
        <v>24437.546793112055</v>
      </c>
      <c r="C11">
        <v>0.05</v>
      </c>
    </row>
    <row r="12" spans="1:3">
      <c r="A12" t="s">
        <v>88</v>
      </c>
      <c r="B12">
        <v>51155.931286914572</v>
      </c>
      <c r="C12">
        <v>0.05</v>
      </c>
    </row>
    <row r="13" spans="1:3">
      <c r="A13" t="s">
        <v>89</v>
      </c>
      <c r="B13">
        <v>24437.546793112055</v>
      </c>
      <c r="C13">
        <v>0.05</v>
      </c>
    </row>
    <row r="14" spans="1:3">
      <c r="A14" t="s">
        <v>106</v>
      </c>
      <c r="B14">
        <v>10473.234339905166</v>
      </c>
      <c r="C14">
        <v>0.05</v>
      </c>
    </row>
    <row r="15" spans="1:3">
      <c r="A15" t="s">
        <v>107</v>
      </c>
      <c r="B15">
        <v>10473.234339905166</v>
      </c>
      <c r="C15">
        <v>0.05</v>
      </c>
    </row>
    <row r="16" spans="1:3">
      <c r="A16" t="s">
        <v>108</v>
      </c>
      <c r="B16">
        <v>10473.234339905166</v>
      </c>
      <c r="C16">
        <v>0.05</v>
      </c>
    </row>
    <row r="17" spans="1:3">
      <c r="A17" t="s">
        <v>90</v>
      </c>
      <c r="B17">
        <v>10473.234339905166</v>
      </c>
      <c r="C17">
        <v>0.05</v>
      </c>
    </row>
    <row r="18" spans="1:3">
      <c r="A18" t="s">
        <v>91</v>
      </c>
      <c r="B18">
        <v>10473.234339905166</v>
      </c>
      <c r="C18">
        <v>0.05</v>
      </c>
    </row>
    <row r="19" spans="1:3">
      <c r="A19" t="s">
        <v>92</v>
      </c>
      <c r="B19">
        <v>3850.4628350434846</v>
      </c>
      <c r="C19">
        <v>0.05</v>
      </c>
    </row>
    <row r="20" spans="1:3">
      <c r="A20" t="s">
        <v>109</v>
      </c>
      <c r="B20">
        <v>10473.234339905166</v>
      </c>
      <c r="C20">
        <v>0.05</v>
      </c>
    </row>
    <row r="21" spans="1:3">
      <c r="A21" t="s">
        <v>110</v>
      </c>
      <c r="B21">
        <v>32000</v>
      </c>
      <c r="C21">
        <v>0.05</v>
      </c>
    </row>
    <row r="22" spans="1:3">
      <c r="A22" t="s">
        <v>93</v>
      </c>
      <c r="B22">
        <v>117000</v>
      </c>
      <c r="C22">
        <v>0.05</v>
      </c>
    </row>
    <row r="23" spans="1:3">
      <c r="A23" t="s">
        <v>94</v>
      </c>
      <c r="B23">
        <v>10980.407324268492</v>
      </c>
      <c r="C23">
        <v>0.05</v>
      </c>
    </row>
    <row r="24" spans="1:3">
      <c r="A24" t="s">
        <v>95</v>
      </c>
      <c r="B24">
        <v>16000</v>
      </c>
      <c r="C24">
        <v>0.05</v>
      </c>
    </row>
    <row r="25" spans="1:3">
      <c r="A25" t="s">
        <v>96</v>
      </c>
      <c r="B25">
        <v>33514.349887696531</v>
      </c>
      <c r="C25">
        <v>0.05</v>
      </c>
    </row>
    <row r="26" spans="1:3">
      <c r="A26" t="s">
        <v>97</v>
      </c>
      <c r="B26">
        <v>33514.349887696531</v>
      </c>
      <c r="C26">
        <v>0.05</v>
      </c>
    </row>
    <row r="27" spans="1:3">
      <c r="A27" t="s">
        <v>98</v>
      </c>
      <c r="B27">
        <v>110000</v>
      </c>
      <c r="C27">
        <v>0.05</v>
      </c>
    </row>
    <row r="28" spans="1:3">
      <c r="A28" t="s">
        <v>99</v>
      </c>
      <c r="B28">
        <v>9222.2248259489752</v>
      </c>
      <c r="C28">
        <v>0.05</v>
      </c>
    </row>
    <row r="29" spans="1:3">
      <c r="A29" t="s">
        <v>100</v>
      </c>
      <c r="B29">
        <v>346980.87144688441</v>
      </c>
      <c r="C29">
        <v>0.05</v>
      </c>
    </row>
    <row r="30" spans="1:3">
      <c r="A30" t="s">
        <v>101</v>
      </c>
      <c r="B30">
        <v>6300</v>
      </c>
      <c r="C30">
        <v>0.05</v>
      </c>
    </row>
    <row r="31" spans="1:3">
      <c r="A31" t="s">
        <v>102</v>
      </c>
      <c r="B31">
        <v>36601.35774756164</v>
      </c>
      <c r="C31">
        <v>0.05</v>
      </c>
    </row>
    <row r="32" spans="1:3">
      <c r="A32" t="s">
        <v>103</v>
      </c>
      <c r="B32">
        <v>0</v>
      </c>
      <c r="C32">
        <v>0.05</v>
      </c>
    </row>
    <row r="33" spans="1:15">
      <c r="A33" t="s">
        <v>104</v>
      </c>
      <c r="B33">
        <v>33900</v>
      </c>
      <c r="C33">
        <v>0.05</v>
      </c>
      <c r="O33" t="s">
        <v>154</v>
      </c>
    </row>
    <row r="34" spans="1:15">
      <c r="A34" t="s">
        <v>105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55</v>
      </c>
      <c r="C1" s="4" t="s">
        <v>44</v>
      </c>
      <c r="D1" s="4" t="s">
        <v>45</v>
      </c>
      <c r="E1" s="4" t="s">
        <v>46</v>
      </c>
    </row>
    <row r="2" spans="1:5">
      <c r="A2" t="s">
        <v>53</v>
      </c>
      <c r="B2">
        <v>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K32" sqref="K32"/>
    </sheetView>
  </sheetViews>
  <sheetFormatPr defaultRowHeight="14.5"/>
  <cols>
    <col min="1" max="1" width="42.1796875" customWidth="1"/>
    <col min="3" max="3" width="9" bestFit="1" customWidth="1"/>
  </cols>
  <sheetData>
    <row r="1" spans="1:10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10">
      <c r="A2" t="s">
        <v>44</v>
      </c>
      <c r="B2">
        <v>1</v>
      </c>
      <c r="C2" s="2">
        <v>0</v>
      </c>
      <c r="D2">
        <v>0</v>
      </c>
      <c r="E2">
        <v>0</v>
      </c>
    </row>
    <row r="3" spans="1:10">
      <c r="A3" t="s">
        <v>45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46</v>
      </c>
      <c r="B4">
        <v>1</v>
      </c>
      <c r="C4" s="2">
        <v>0</v>
      </c>
      <c r="D4">
        <v>0</v>
      </c>
      <c r="E4">
        <v>0</v>
      </c>
    </row>
    <row r="5" spans="1:10">
      <c r="A5" t="s">
        <v>56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57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71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69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70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H380"/>
  <sheetViews>
    <sheetView zoomScaleNormal="100" workbookViewId="0">
      <selection activeCell="K8" sqref="K8"/>
    </sheetView>
  </sheetViews>
  <sheetFormatPr defaultRowHeight="14.5"/>
  <cols>
    <col min="1" max="1" width="25.08984375" customWidth="1"/>
    <col min="2" max="2" width="18.089843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8">
      <c r="A1" t="s">
        <v>0</v>
      </c>
      <c r="B1" t="s">
        <v>713</v>
      </c>
      <c r="C1" t="s">
        <v>252</v>
      </c>
      <c r="D1" t="s">
        <v>318</v>
      </c>
      <c r="E1" t="s">
        <v>319</v>
      </c>
      <c r="F1" t="s">
        <v>320</v>
      </c>
      <c r="G1" s="6" t="s">
        <v>705</v>
      </c>
      <c r="H1" t="s">
        <v>321</v>
      </c>
    </row>
    <row r="2" spans="1:8">
      <c r="A2" t="s">
        <v>384</v>
      </c>
      <c r="B2" t="s">
        <v>193</v>
      </c>
      <c r="C2" t="str">
        <f>VLOOKUP(B2,dictTech!$A$2:$B$32,2,FALSE)</f>
        <v>OCGT</v>
      </c>
      <c r="D2" t="s">
        <v>326</v>
      </c>
      <c r="E2">
        <v>5</v>
      </c>
      <c r="F2" t="s">
        <v>179</v>
      </c>
      <c r="G2">
        <v>96.5</v>
      </c>
      <c r="H2">
        <v>0.41099999999999998</v>
      </c>
    </row>
    <row r="3" spans="1:8">
      <c r="A3" t="s">
        <v>628</v>
      </c>
      <c r="B3" t="s">
        <v>623</v>
      </c>
      <c r="C3" t="str">
        <f>VLOOKUP(B3,dictTech!$A$2:$B$32,2,FALSE)</f>
        <v>Fuel oil PGT</v>
      </c>
      <c r="D3" t="s">
        <v>326</v>
      </c>
      <c r="E3">
        <v>19</v>
      </c>
      <c r="F3" t="s">
        <v>179</v>
      </c>
      <c r="G3">
        <v>87</v>
      </c>
      <c r="H3">
        <v>0.35499999999999998</v>
      </c>
    </row>
    <row r="4" spans="1:8">
      <c r="A4" t="s">
        <v>510</v>
      </c>
      <c r="B4" t="s">
        <v>324</v>
      </c>
      <c r="C4" t="str">
        <f>VLOOKUP(B4,dictTech!$A$2:$B$32,2,FALSE)</f>
        <v>Coal PSC</v>
      </c>
      <c r="D4" t="s">
        <v>326</v>
      </c>
      <c r="E4">
        <v>31</v>
      </c>
      <c r="F4" t="s">
        <v>179</v>
      </c>
      <c r="G4">
        <v>717</v>
      </c>
      <c r="H4">
        <v>0.378</v>
      </c>
    </row>
    <row r="5" spans="1:8">
      <c r="A5" t="s">
        <v>570</v>
      </c>
      <c r="B5" t="s">
        <v>224</v>
      </c>
      <c r="C5" t="str">
        <f>VLOOKUP(B5,dictTech!$A$2:$B$32,2,FALSE)</f>
        <v>Biomass_CHP_wood_pellets_DH</v>
      </c>
      <c r="D5" t="s">
        <v>326</v>
      </c>
      <c r="E5">
        <v>5</v>
      </c>
      <c r="F5" t="s">
        <v>179</v>
      </c>
      <c r="G5">
        <v>500</v>
      </c>
      <c r="H5">
        <v>0.38</v>
      </c>
    </row>
    <row r="6" spans="1:8">
      <c r="A6" t="s">
        <v>579</v>
      </c>
      <c r="B6" t="s">
        <v>224</v>
      </c>
      <c r="C6" t="str">
        <f>VLOOKUP(B6,dictTech!$A$2:$B$32,2,FALSE)</f>
        <v>Biomass_CHP_wood_pellets_DH</v>
      </c>
      <c r="D6" t="s">
        <v>326</v>
      </c>
      <c r="E6">
        <v>23</v>
      </c>
      <c r="F6" t="s">
        <v>179</v>
      </c>
      <c r="G6">
        <v>500</v>
      </c>
      <c r="H6">
        <v>0.38</v>
      </c>
    </row>
    <row r="7" spans="1:8">
      <c r="A7" t="s">
        <v>580</v>
      </c>
      <c r="B7" t="s">
        <v>224</v>
      </c>
      <c r="C7" t="str">
        <f>VLOOKUP(B7,dictTech!$A$2:$B$32,2,FALSE)</f>
        <v>Biomass_CHP_wood_pellets_DH</v>
      </c>
      <c r="D7" t="s">
        <v>326</v>
      </c>
      <c r="E7">
        <v>15</v>
      </c>
      <c r="F7" t="s">
        <v>179</v>
      </c>
      <c r="G7">
        <v>500</v>
      </c>
      <c r="H7">
        <v>0.38</v>
      </c>
    </row>
    <row r="8" spans="1:8">
      <c r="A8" t="s">
        <v>581</v>
      </c>
      <c r="B8" t="s">
        <v>224</v>
      </c>
      <c r="C8" t="str">
        <f>VLOOKUP(B8,dictTech!$A$2:$B$32,2,FALSE)</f>
        <v>Biomass_CHP_wood_pellets_DH</v>
      </c>
      <c r="D8" t="s">
        <v>326</v>
      </c>
      <c r="E8">
        <v>17</v>
      </c>
      <c r="F8" t="s">
        <v>179</v>
      </c>
      <c r="G8">
        <v>500</v>
      </c>
      <c r="H8">
        <v>0.38</v>
      </c>
    </row>
    <row r="9" spans="1:8">
      <c r="A9" t="s">
        <v>571</v>
      </c>
      <c r="B9" t="s">
        <v>224</v>
      </c>
      <c r="C9" t="str">
        <f>VLOOKUP(B9,dictTech!$A$2:$B$32,2,FALSE)</f>
        <v>Biomass_CHP_wood_pellets_DH</v>
      </c>
      <c r="D9" t="s">
        <v>326</v>
      </c>
      <c r="E9">
        <v>7</v>
      </c>
      <c r="F9" t="s">
        <v>179</v>
      </c>
      <c r="G9">
        <v>500</v>
      </c>
      <c r="H9">
        <v>0.38</v>
      </c>
    </row>
    <row r="10" spans="1:8">
      <c r="A10" t="s">
        <v>572</v>
      </c>
      <c r="B10" t="s">
        <v>224</v>
      </c>
      <c r="C10" t="str">
        <f>VLOOKUP(B10,dictTech!$A$2:$B$32,2,FALSE)</f>
        <v>Biomass_CHP_wood_pellets_DH</v>
      </c>
      <c r="D10" t="s">
        <v>326</v>
      </c>
      <c r="E10">
        <v>9</v>
      </c>
      <c r="F10" t="s">
        <v>179</v>
      </c>
      <c r="G10">
        <v>500</v>
      </c>
      <c r="H10">
        <v>0.38</v>
      </c>
    </row>
    <row r="11" spans="1:8">
      <c r="A11" t="s">
        <v>573</v>
      </c>
      <c r="B11" t="s">
        <v>224</v>
      </c>
      <c r="C11" t="str">
        <f>VLOOKUP(B11,dictTech!$A$2:$B$32,2,FALSE)</f>
        <v>Biomass_CHP_wood_pellets_DH</v>
      </c>
      <c r="D11" t="s">
        <v>326</v>
      </c>
      <c r="E11">
        <v>11</v>
      </c>
      <c r="F11" t="s">
        <v>179</v>
      </c>
      <c r="G11">
        <v>500</v>
      </c>
      <c r="H11">
        <v>0.38</v>
      </c>
    </row>
    <row r="12" spans="1:8">
      <c r="A12" t="s">
        <v>574</v>
      </c>
      <c r="B12" t="s">
        <v>224</v>
      </c>
      <c r="C12" t="str">
        <f>VLOOKUP(B12,dictTech!$A$2:$B$32,2,FALSE)</f>
        <v>Biomass_CHP_wood_pellets_DH</v>
      </c>
      <c r="D12" t="s">
        <v>326</v>
      </c>
      <c r="E12">
        <v>13</v>
      </c>
      <c r="F12" t="s">
        <v>179</v>
      </c>
      <c r="G12">
        <v>500</v>
      </c>
      <c r="H12">
        <v>0.38</v>
      </c>
    </row>
    <row r="13" spans="1:8">
      <c r="A13" t="s">
        <v>575</v>
      </c>
      <c r="B13" t="s">
        <v>224</v>
      </c>
      <c r="C13" t="str">
        <f>VLOOKUP(B13,dictTech!$A$2:$B$32,2,FALSE)</f>
        <v>Biomass_CHP_wood_pellets_DH</v>
      </c>
      <c r="D13" t="s">
        <v>326</v>
      </c>
      <c r="E13">
        <v>15</v>
      </c>
      <c r="F13" t="s">
        <v>179</v>
      </c>
      <c r="G13">
        <v>500</v>
      </c>
      <c r="H13">
        <v>0.38</v>
      </c>
    </row>
    <row r="14" spans="1:8">
      <c r="A14" t="s">
        <v>576</v>
      </c>
      <c r="B14" t="s">
        <v>224</v>
      </c>
      <c r="C14" t="str">
        <f>VLOOKUP(B14,dictTech!$A$2:$B$32,2,FALSE)</f>
        <v>Biomass_CHP_wood_pellets_DH</v>
      </c>
      <c r="D14" t="s">
        <v>326</v>
      </c>
      <c r="E14">
        <v>17</v>
      </c>
      <c r="F14" t="s">
        <v>179</v>
      </c>
      <c r="G14">
        <v>500</v>
      </c>
      <c r="H14">
        <v>0.38</v>
      </c>
    </row>
    <row r="15" spans="1:8">
      <c r="A15" t="s">
        <v>577</v>
      </c>
      <c r="B15" t="s">
        <v>224</v>
      </c>
      <c r="C15" t="str">
        <f>VLOOKUP(B15,dictTech!$A$2:$B$32,2,FALSE)</f>
        <v>Biomass_CHP_wood_pellets_DH</v>
      </c>
      <c r="D15" t="s">
        <v>326</v>
      </c>
      <c r="E15">
        <v>19</v>
      </c>
      <c r="F15" t="s">
        <v>179</v>
      </c>
      <c r="G15">
        <v>500</v>
      </c>
      <c r="H15">
        <v>0.38</v>
      </c>
    </row>
    <row r="16" spans="1:8">
      <c r="A16" t="s">
        <v>578</v>
      </c>
      <c r="B16" t="s">
        <v>224</v>
      </c>
      <c r="C16" t="str">
        <f>VLOOKUP(B16,dictTech!$A$2:$B$32,2,FALSE)</f>
        <v>Biomass_CHP_wood_pellets_DH</v>
      </c>
      <c r="D16" t="s">
        <v>326</v>
      </c>
      <c r="E16">
        <v>21</v>
      </c>
      <c r="F16" t="s">
        <v>179</v>
      </c>
      <c r="G16">
        <v>500</v>
      </c>
      <c r="H16">
        <v>0.38</v>
      </c>
    </row>
    <row r="17" spans="1:8">
      <c r="A17" t="s">
        <v>335</v>
      </c>
      <c r="B17" t="s">
        <v>167</v>
      </c>
      <c r="C17" t="str">
        <f>VLOOKUP(B17,dictTech!$A$2:$B$32,2,FALSE)</f>
        <v>CCGT</v>
      </c>
      <c r="D17" t="s">
        <v>326</v>
      </c>
      <c r="E17">
        <v>6</v>
      </c>
      <c r="F17" t="s">
        <v>179</v>
      </c>
      <c r="G17">
        <v>500</v>
      </c>
      <c r="H17">
        <v>0.55000000000000004</v>
      </c>
    </row>
    <row r="18" spans="1:8">
      <c r="A18" t="s">
        <v>336</v>
      </c>
      <c r="B18" t="s">
        <v>167</v>
      </c>
      <c r="C18" t="str">
        <f>VLOOKUP(B18,dictTech!$A$2:$B$32,2,FALSE)</f>
        <v>CCGT</v>
      </c>
      <c r="D18" t="s">
        <v>326</v>
      </c>
      <c r="E18">
        <v>8</v>
      </c>
      <c r="F18" t="s">
        <v>179</v>
      </c>
      <c r="G18">
        <v>500</v>
      </c>
      <c r="H18">
        <v>0.55000000000000004</v>
      </c>
    </row>
    <row r="19" spans="1:8">
      <c r="A19" t="s">
        <v>337</v>
      </c>
      <c r="B19" t="s">
        <v>167</v>
      </c>
      <c r="C19" t="str">
        <f>VLOOKUP(B19,dictTech!$A$2:$B$32,2,FALSE)</f>
        <v>CCGT</v>
      </c>
      <c r="D19" t="s">
        <v>326</v>
      </c>
      <c r="E19">
        <v>12</v>
      </c>
      <c r="F19" t="s">
        <v>179</v>
      </c>
      <c r="G19">
        <v>500</v>
      </c>
      <c r="H19">
        <v>0.55000000000000004</v>
      </c>
    </row>
    <row r="20" spans="1:8">
      <c r="A20" t="s">
        <v>338</v>
      </c>
      <c r="B20" t="s">
        <v>167</v>
      </c>
      <c r="C20" t="str">
        <f>VLOOKUP(B20,dictTech!$A$2:$B$32,2,FALSE)</f>
        <v>CCGT</v>
      </c>
      <c r="D20" t="s">
        <v>326</v>
      </c>
      <c r="E20">
        <v>14</v>
      </c>
      <c r="F20" t="s">
        <v>179</v>
      </c>
      <c r="G20">
        <v>500</v>
      </c>
      <c r="H20">
        <v>0.55000000000000004</v>
      </c>
    </row>
    <row r="21" spans="1:8">
      <c r="A21" t="s">
        <v>339</v>
      </c>
      <c r="B21" t="s">
        <v>167</v>
      </c>
      <c r="C21" t="str">
        <f>VLOOKUP(B21,dictTech!$A$2:$B$32,2,FALSE)</f>
        <v>CCGT</v>
      </c>
      <c r="D21" t="s">
        <v>326</v>
      </c>
      <c r="E21">
        <v>16</v>
      </c>
      <c r="F21" t="s">
        <v>179</v>
      </c>
      <c r="G21">
        <v>500</v>
      </c>
      <c r="H21">
        <v>0.55000000000000004</v>
      </c>
    </row>
    <row r="22" spans="1:8">
      <c r="A22" t="s">
        <v>340</v>
      </c>
      <c r="B22" t="s">
        <v>167</v>
      </c>
      <c r="C22" t="str">
        <f>VLOOKUP(B22,dictTech!$A$2:$B$32,2,FALSE)</f>
        <v>CCGT</v>
      </c>
      <c r="D22" t="s">
        <v>326</v>
      </c>
      <c r="E22">
        <v>18</v>
      </c>
      <c r="F22" t="s">
        <v>179</v>
      </c>
      <c r="G22">
        <v>500</v>
      </c>
      <c r="H22">
        <v>0.55000000000000004</v>
      </c>
    </row>
    <row r="23" spans="1:8">
      <c r="A23" t="s">
        <v>341</v>
      </c>
      <c r="B23" t="s">
        <v>167</v>
      </c>
      <c r="C23" t="str">
        <f>VLOOKUP(B23,dictTech!$A$2:$B$32,2,FALSE)</f>
        <v>CCGT</v>
      </c>
      <c r="D23" t="s">
        <v>326</v>
      </c>
      <c r="E23">
        <v>20</v>
      </c>
      <c r="F23" t="s">
        <v>179</v>
      </c>
      <c r="G23">
        <v>500</v>
      </c>
      <c r="H23">
        <v>0.55000000000000004</v>
      </c>
    </row>
    <row r="24" spans="1:8">
      <c r="A24" t="s">
        <v>454</v>
      </c>
      <c r="B24" t="s">
        <v>324</v>
      </c>
      <c r="C24" t="str">
        <f>VLOOKUP(B24,dictTech!$A$2:$B$32,2,FALSE)</f>
        <v>Coal PSC</v>
      </c>
      <c r="D24" t="s">
        <v>326</v>
      </c>
      <c r="E24">
        <v>11</v>
      </c>
      <c r="F24" t="s">
        <v>179</v>
      </c>
      <c r="G24">
        <v>341.4</v>
      </c>
      <c r="H24">
        <v>0.438</v>
      </c>
    </row>
    <row r="25" spans="1:8">
      <c r="A25" t="s">
        <v>455</v>
      </c>
      <c r="B25" t="s">
        <v>324</v>
      </c>
      <c r="C25" t="str">
        <f>VLOOKUP(B25,dictTech!$A$2:$B$32,2,FALSE)</f>
        <v>Coal PSC</v>
      </c>
      <c r="D25" t="s">
        <v>326</v>
      </c>
      <c r="E25">
        <v>20</v>
      </c>
      <c r="F25" t="s">
        <v>179</v>
      </c>
      <c r="G25">
        <v>320.5</v>
      </c>
      <c r="H25">
        <v>0.4</v>
      </c>
    </row>
    <row r="26" spans="1:8">
      <c r="A26" t="s">
        <v>641</v>
      </c>
      <c r="B26" t="s">
        <v>623</v>
      </c>
      <c r="C26" t="str">
        <f>VLOOKUP(B26,dictTech!$A$2:$B$32,2,FALSE)</f>
        <v>Fuel oil PGT</v>
      </c>
      <c r="D26" t="s">
        <v>326</v>
      </c>
      <c r="E26">
        <v>17</v>
      </c>
      <c r="F26" t="s">
        <v>179</v>
      </c>
      <c r="G26">
        <v>321.5</v>
      </c>
      <c r="H26">
        <v>0.33600000000000002</v>
      </c>
    </row>
    <row r="27" spans="1:8">
      <c r="A27" t="s">
        <v>642</v>
      </c>
      <c r="B27" t="s">
        <v>623</v>
      </c>
      <c r="C27" t="str">
        <f>VLOOKUP(B27,dictTech!$A$2:$B$32,2,FALSE)</f>
        <v>Fuel oil PGT</v>
      </c>
      <c r="D27" t="s">
        <v>326</v>
      </c>
      <c r="E27">
        <v>9</v>
      </c>
      <c r="F27" t="s">
        <v>179</v>
      </c>
      <c r="G27">
        <v>321.5</v>
      </c>
      <c r="H27">
        <v>0.33</v>
      </c>
    </row>
    <row r="28" spans="1:8">
      <c r="A28" t="s">
        <v>525</v>
      </c>
      <c r="B28" t="s">
        <v>526</v>
      </c>
      <c r="C28" t="str">
        <f>VLOOKUP(B28,dictTech!$A$2:$B$32,2,FALSE)</f>
        <v>Lignite PSC</v>
      </c>
      <c r="D28" t="s">
        <v>326</v>
      </c>
      <c r="E28">
        <v>14</v>
      </c>
      <c r="F28" t="s">
        <v>179</v>
      </c>
      <c r="G28">
        <v>206.8</v>
      </c>
      <c r="H28">
        <v>0.378</v>
      </c>
    </row>
    <row r="29" spans="1:8">
      <c r="A29" t="s">
        <v>527</v>
      </c>
      <c r="B29" t="s">
        <v>526</v>
      </c>
      <c r="C29" t="str">
        <f>VLOOKUP(B29,dictTech!$A$2:$B$32,2,FALSE)</f>
        <v>Lignite PSC</v>
      </c>
      <c r="D29" t="s">
        <v>326</v>
      </c>
      <c r="E29">
        <v>17</v>
      </c>
      <c r="F29" t="s">
        <v>179</v>
      </c>
      <c r="G29">
        <v>307.10000000000002</v>
      </c>
      <c r="H29">
        <v>0.371</v>
      </c>
    </row>
    <row r="30" spans="1:8">
      <c r="A30" t="s">
        <v>589</v>
      </c>
      <c r="B30" t="s">
        <v>228</v>
      </c>
      <c r="C30" t="str">
        <f>VLOOKUP(B30,dictTech!$A$2:$B$32,2,FALSE)</f>
        <v>Hydropower_reservoir_medium</v>
      </c>
      <c r="D30" t="s">
        <v>326</v>
      </c>
      <c r="E30">
        <v>49</v>
      </c>
      <c r="F30" t="s">
        <v>179</v>
      </c>
      <c r="G30">
        <v>79.8</v>
      </c>
      <c r="H30">
        <v>0.8</v>
      </c>
    </row>
    <row r="31" spans="1:8">
      <c r="A31" t="s">
        <v>567</v>
      </c>
      <c r="B31" t="s">
        <v>526</v>
      </c>
      <c r="C31" t="str">
        <f>VLOOKUP(B31,dictTech!$A$2:$B$32,2,FALSE)</f>
        <v>Lignite PSC</v>
      </c>
      <c r="D31" t="s">
        <v>326</v>
      </c>
      <c r="E31">
        <v>14</v>
      </c>
      <c r="F31" t="s">
        <v>179</v>
      </c>
      <c r="G31">
        <v>1050</v>
      </c>
      <c r="H31">
        <v>0.42899999999999999</v>
      </c>
    </row>
    <row r="32" spans="1:8">
      <c r="A32" t="s">
        <v>568</v>
      </c>
      <c r="B32" t="s">
        <v>526</v>
      </c>
      <c r="C32" t="str">
        <f>VLOOKUP(B32,dictTech!$A$2:$B$32,2,FALSE)</f>
        <v>Lignite PSC</v>
      </c>
      <c r="D32" t="s">
        <v>326</v>
      </c>
      <c r="E32">
        <v>33</v>
      </c>
      <c r="F32" t="s">
        <v>179</v>
      </c>
      <c r="G32">
        <v>1050</v>
      </c>
      <c r="H32">
        <v>0.42899999999999999</v>
      </c>
    </row>
    <row r="33" spans="1:8">
      <c r="A33" t="s">
        <v>563</v>
      </c>
      <c r="B33" t="s">
        <v>526</v>
      </c>
      <c r="C33" t="str">
        <f>VLOOKUP(B33,dictTech!$A$2:$B$32,2,FALSE)</f>
        <v>Lignite PSC</v>
      </c>
      <c r="D33" t="s">
        <v>326</v>
      </c>
      <c r="E33">
        <v>10</v>
      </c>
      <c r="F33" t="s">
        <v>179</v>
      </c>
      <c r="G33">
        <v>857</v>
      </c>
      <c r="H33">
        <v>0.4</v>
      </c>
    </row>
    <row r="34" spans="1:8">
      <c r="A34" t="s">
        <v>558</v>
      </c>
      <c r="B34" t="s">
        <v>526</v>
      </c>
      <c r="C34" t="str">
        <f>VLOOKUP(B34,dictTech!$A$2:$B$32,2,FALSE)</f>
        <v>Lignite PSC</v>
      </c>
      <c r="D34" t="s">
        <v>326</v>
      </c>
      <c r="E34">
        <v>38</v>
      </c>
      <c r="F34" t="s">
        <v>179</v>
      </c>
      <c r="G34">
        <v>640</v>
      </c>
      <c r="H34">
        <v>0.42899999999999999</v>
      </c>
    </row>
    <row r="35" spans="1:8">
      <c r="A35" t="s">
        <v>547</v>
      </c>
      <c r="B35" t="s">
        <v>526</v>
      </c>
      <c r="C35" t="str">
        <f>VLOOKUP(B35,dictTech!$A$2:$B$32,2,FALSE)</f>
        <v>Lignite PSC</v>
      </c>
      <c r="D35" t="s">
        <v>326</v>
      </c>
      <c r="E35">
        <v>32</v>
      </c>
      <c r="F35" t="s">
        <v>179</v>
      </c>
      <c r="G35">
        <v>465</v>
      </c>
      <c r="H35">
        <v>0.38600000000000001</v>
      </c>
    </row>
    <row r="36" spans="1:8">
      <c r="A36" t="s">
        <v>546</v>
      </c>
      <c r="B36" t="s">
        <v>526</v>
      </c>
      <c r="C36" t="str">
        <f>VLOOKUP(B36,dictTech!$A$2:$B$32,2,FALSE)</f>
        <v>Lignite PSC</v>
      </c>
      <c r="D36" t="s">
        <v>326</v>
      </c>
      <c r="E36">
        <v>35</v>
      </c>
      <c r="F36" t="s">
        <v>179</v>
      </c>
      <c r="G36">
        <v>465</v>
      </c>
      <c r="H36">
        <v>0.38300000000000001</v>
      </c>
    </row>
    <row r="37" spans="1:8">
      <c r="A37" t="s">
        <v>363</v>
      </c>
      <c r="B37" t="s">
        <v>193</v>
      </c>
      <c r="C37" t="str">
        <f>VLOOKUP(B37,dictTech!$A$2:$B$32,2,FALSE)</f>
        <v>OCGT</v>
      </c>
      <c r="D37" t="s">
        <v>326</v>
      </c>
      <c r="E37">
        <v>20</v>
      </c>
      <c r="F37" t="s">
        <v>179</v>
      </c>
      <c r="G37">
        <v>66</v>
      </c>
      <c r="H37">
        <v>0.38100000000000001</v>
      </c>
    </row>
    <row r="38" spans="1:8">
      <c r="A38" t="s">
        <v>583</v>
      </c>
      <c r="B38" t="s">
        <v>228</v>
      </c>
      <c r="C38" t="str">
        <f>VLOOKUP(B38,dictTech!$A$2:$B$32,2,FALSE)</f>
        <v>Hydropower_reservoir_medium</v>
      </c>
      <c r="D38" t="s">
        <v>326</v>
      </c>
      <c r="E38">
        <v>23</v>
      </c>
      <c r="F38" t="s">
        <v>179</v>
      </c>
      <c r="G38">
        <v>50</v>
      </c>
      <c r="H38">
        <v>0.8</v>
      </c>
    </row>
    <row r="39" spans="1:8">
      <c r="A39" t="s">
        <v>565</v>
      </c>
      <c r="B39" t="s">
        <v>526</v>
      </c>
      <c r="C39" t="str">
        <f>VLOOKUP(B39,dictTech!$A$2:$B$32,2,FALSE)</f>
        <v>Lignite PSC</v>
      </c>
      <c r="D39" t="s">
        <v>326</v>
      </c>
      <c r="E39">
        <v>39</v>
      </c>
      <c r="F39" t="s">
        <v>179</v>
      </c>
      <c r="G39">
        <v>875</v>
      </c>
      <c r="H39">
        <v>0.39800000000000002</v>
      </c>
    </row>
    <row r="40" spans="1:8">
      <c r="A40" t="s">
        <v>332</v>
      </c>
      <c r="B40" t="s">
        <v>226</v>
      </c>
      <c r="C40" t="str">
        <f>VLOOKUP(B40,dictTech!$A$2:$B$32,2,FALSE)</f>
        <v>Nuclear</v>
      </c>
      <c r="D40" t="s">
        <v>326</v>
      </c>
      <c r="E40">
        <v>33</v>
      </c>
      <c r="F40" t="s">
        <v>179</v>
      </c>
      <c r="G40">
        <v>1410</v>
      </c>
      <c r="H40">
        <v>0.33</v>
      </c>
    </row>
    <row r="41" spans="1:8">
      <c r="A41" t="s">
        <v>543</v>
      </c>
      <c r="B41" t="s">
        <v>526</v>
      </c>
      <c r="C41" t="str">
        <f>VLOOKUP(B41,dictTech!$A$2:$B$32,2,FALSE)</f>
        <v>Lignite PSC</v>
      </c>
      <c r="D41" t="s">
        <v>326</v>
      </c>
      <c r="E41">
        <v>37</v>
      </c>
      <c r="F41" t="s">
        <v>179</v>
      </c>
      <c r="G41">
        <v>352</v>
      </c>
      <c r="H41">
        <v>0.36399999999999999</v>
      </c>
    </row>
    <row r="42" spans="1:8">
      <c r="A42" t="s">
        <v>323</v>
      </c>
      <c r="B42" t="s">
        <v>167</v>
      </c>
      <c r="C42" t="str">
        <f>VLOOKUP(B42,dictTech!$A$2:$B$32,2,FALSE)</f>
        <v>CCGT</v>
      </c>
      <c r="D42" t="s">
        <v>322</v>
      </c>
      <c r="E42">
        <v>8</v>
      </c>
      <c r="F42" t="s">
        <v>179</v>
      </c>
      <c r="G42">
        <v>72</v>
      </c>
      <c r="H42">
        <v>0.45</v>
      </c>
    </row>
    <row r="43" spans="1:8">
      <c r="A43" t="s">
        <v>417</v>
      </c>
      <c r="B43" t="s">
        <v>193</v>
      </c>
      <c r="C43" t="str">
        <f>VLOOKUP(B43,dictTech!$A$2:$B$32,2,FALSE)</f>
        <v>OCGT</v>
      </c>
      <c r="D43" t="s">
        <v>326</v>
      </c>
      <c r="E43">
        <v>23</v>
      </c>
      <c r="F43" t="s">
        <v>179</v>
      </c>
      <c r="G43">
        <v>211</v>
      </c>
      <c r="H43">
        <v>0.38</v>
      </c>
    </row>
    <row r="44" spans="1:8">
      <c r="A44" t="s">
        <v>438</v>
      </c>
      <c r="B44" t="s">
        <v>167</v>
      </c>
      <c r="C44" t="str">
        <f>VLOOKUP(B44,dictTech!$A$2:$B$32,2,FALSE)</f>
        <v>CCGT</v>
      </c>
      <c r="D44" t="s">
        <v>326</v>
      </c>
      <c r="E44">
        <v>11</v>
      </c>
      <c r="F44" t="s">
        <v>179</v>
      </c>
      <c r="G44">
        <v>417</v>
      </c>
      <c r="H44">
        <v>0.57199999999999995</v>
      </c>
    </row>
    <row r="45" spans="1:8">
      <c r="A45" t="s">
        <v>401</v>
      </c>
      <c r="B45" t="s">
        <v>167</v>
      </c>
      <c r="C45" t="str">
        <f>VLOOKUP(B45,dictTech!$A$2:$B$32,2,FALSE)</f>
        <v>CCGT</v>
      </c>
      <c r="D45" t="s">
        <v>326</v>
      </c>
      <c r="E45">
        <v>9</v>
      </c>
      <c r="F45" t="s">
        <v>179</v>
      </c>
      <c r="G45">
        <v>120</v>
      </c>
      <c r="H45">
        <v>0.54500000000000004</v>
      </c>
    </row>
    <row r="46" spans="1:8">
      <c r="A46" t="s">
        <v>637</v>
      </c>
      <c r="B46" t="s">
        <v>623</v>
      </c>
      <c r="C46" t="str">
        <f>VLOOKUP(B46,dictTech!$A$2:$B$32,2,FALSE)</f>
        <v>Fuel oil PGT</v>
      </c>
      <c r="D46" t="s">
        <v>326</v>
      </c>
      <c r="E46">
        <v>6</v>
      </c>
      <c r="F46" t="s">
        <v>179</v>
      </c>
      <c r="G46">
        <v>262</v>
      </c>
      <c r="H46">
        <v>0.38</v>
      </c>
    </row>
    <row r="47" spans="1:8">
      <c r="A47" t="s">
        <v>627</v>
      </c>
      <c r="B47" t="s">
        <v>623</v>
      </c>
      <c r="C47" t="str">
        <f>VLOOKUP(B47,dictTech!$A$2:$B$32,2,FALSE)</f>
        <v>Fuel oil PGT</v>
      </c>
      <c r="D47" t="s">
        <v>326</v>
      </c>
      <c r="E47">
        <v>20</v>
      </c>
      <c r="F47" t="s">
        <v>179</v>
      </c>
      <c r="G47">
        <v>85</v>
      </c>
      <c r="H47">
        <v>0.38</v>
      </c>
    </row>
    <row r="48" spans="1:8">
      <c r="A48" t="s">
        <v>448</v>
      </c>
      <c r="B48" t="s">
        <v>167</v>
      </c>
      <c r="C48" t="str">
        <f>VLOOKUP(B48,dictTech!$A$2:$B$32,2,FALSE)</f>
        <v>CCGT</v>
      </c>
      <c r="D48" t="s">
        <v>326</v>
      </c>
      <c r="E48">
        <v>29</v>
      </c>
      <c r="F48" t="s">
        <v>179</v>
      </c>
      <c r="G48">
        <v>586.29999999999995</v>
      </c>
      <c r="H48">
        <v>0.54</v>
      </c>
    </row>
    <row r="49" spans="1:8">
      <c r="A49" t="s">
        <v>414</v>
      </c>
      <c r="B49" t="s">
        <v>167</v>
      </c>
      <c r="C49" t="str">
        <f>VLOOKUP(B49,dictTech!$A$2:$B$32,2,FALSE)</f>
        <v>CCGT</v>
      </c>
      <c r="D49" t="s">
        <v>326</v>
      </c>
      <c r="E49">
        <v>26</v>
      </c>
      <c r="F49" t="s">
        <v>179</v>
      </c>
      <c r="G49">
        <v>173</v>
      </c>
      <c r="H49">
        <v>0.60299999999999998</v>
      </c>
    </row>
    <row r="50" spans="1:8">
      <c r="A50" t="s">
        <v>652</v>
      </c>
      <c r="B50" t="s">
        <v>224</v>
      </c>
      <c r="C50" t="str">
        <f>VLOOKUP(B50,dictTech!$A$2:$B$32,2,FALSE)</f>
        <v>Biomass_CHP_wood_pellets_DH</v>
      </c>
      <c r="D50" t="s">
        <v>326</v>
      </c>
      <c r="E50">
        <v>6</v>
      </c>
      <c r="F50" t="s">
        <v>179</v>
      </c>
      <c r="G50">
        <v>53.7</v>
      </c>
      <c r="H50">
        <v>0.33</v>
      </c>
    </row>
    <row r="51" spans="1:8">
      <c r="A51" t="s">
        <v>645</v>
      </c>
      <c r="B51" t="s">
        <v>623</v>
      </c>
      <c r="C51" t="str">
        <f>VLOOKUP(B51,dictTech!$A$2:$B$32,2,FALSE)</f>
        <v>Fuel oil PGT</v>
      </c>
      <c r="D51" t="s">
        <v>326</v>
      </c>
      <c r="E51">
        <v>27</v>
      </c>
      <c r="F51" t="s">
        <v>179</v>
      </c>
      <c r="G51">
        <v>100</v>
      </c>
      <c r="H51">
        <v>0.33</v>
      </c>
    </row>
    <row r="52" spans="1:8">
      <c r="A52" t="s">
        <v>648</v>
      </c>
      <c r="B52" t="s">
        <v>623</v>
      </c>
      <c r="C52" t="str">
        <f>VLOOKUP(B52,dictTech!$A$2:$B$32,2,FALSE)</f>
        <v>Fuel oil PGT</v>
      </c>
      <c r="D52" t="s">
        <v>326</v>
      </c>
      <c r="E52">
        <v>26</v>
      </c>
      <c r="F52" t="s">
        <v>179</v>
      </c>
      <c r="G52">
        <v>225</v>
      </c>
      <c r="H52">
        <v>0.33</v>
      </c>
    </row>
    <row r="53" spans="1:8">
      <c r="A53" t="s">
        <v>647</v>
      </c>
      <c r="B53" t="s">
        <v>623</v>
      </c>
      <c r="C53" t="str">
        <f>VLOOKUP(B53,dictTech!$A$2:$B$32,2,FALSE)</f>
        <v>Fuel oil PGT</v>
      </c>
      <c r="D53" t="s">
        <v>326</v>
      </c>
      <c r="E53">
        <v>5</v>
      </c>
      <c r="F53" t="s">
        <v>179</v>
      </c>
      <c r="G53">
        <v>165</v>
      </c>
      <c r="H53">
        <v>0.33</v>
      </c>
    </row>
    <row r="54" spans="1:8">
      <c r="A54" t="s">
        <v>433</v>
      </c>
      <c r="B54" t="s">
        <v>193</v>
      </c>
      <c r="C54" t="str">
        <f>VLOOKUP(B54,dictTech!$A$2:$B$32,2,FALSE)</f>
        <v>OCGT</v>
      </c>
      <c r="D54" t="s">
        <v>326</v>
      </c>
      <c r="E54">
        <v>22</v>
      </c>
      <c r="F54" t="s">
        <v>179</v>
      </c>
      <c r="G54">
        <v>380</v>
      </c>
      <c r="H54">
        <v>0.35499999999999998</v>
      </c>
    </row>
    <row r="55" spans="1:8">
      <c r="A55" t="s">
        <v>452</v>
      </c>
      <c r="B55" t="s">
        <v>167</v>
      </c>
      <c r="C55" t="str">
        <f>VLOOKUP(B55,dictTech!$A$2:$B$32,2,FALSE)</f>
        <v>CCGT</v>
      </c>
      <c r="D55" t="s">
        <v>326</v>
      </c>
      <c r="E55">
        <v>18</v>
      </c>
      <c r="F55" t="s">
        <v>179</v>
      </c>
      <c r="G55">
        <v>887</v>
      </c>
      <c r="H55">
        <v>0.58499999999999996</v>
      </c>
    </row>
    <row r="56" spans="1:8">
      <c r="A56" t="s">
        <v>432</v>
      </c>
      <c r="B56" t="s">
        <v>193</v>
      </c>
      <c r="C56" t="str">
        <f>VLOOKUP(B56,dictTech!$A$2:$B$32,2,FALSE)</f>
        <v>OCGT</v>
      </c>
      <c r="D56" t="s">
        <v>326</v>
      </c>
      <c r="E56">
        <v>27</v>
      </c>
      <c r="F56" t="s">
        <v>179</v>
      </c>
      <c r="G56">
        <v>359</v>
      </c>
      <c r="H56">
        <v>0.42299999999999999</v>
      </c>
    </row>
    <row r="57" spans="1:8">
      <c r="A57" t="s">
        <v>431</v>
      </c>
      <c r="B57" t="s">
        <v>193</v>
      </c>
      <c r="C57" t="str">
        <f>VLOOKUP(B57,dictTech!$A$2:$B$32,2,FALSE)</f>
        <v>OCGT</v>
      </c>
      <c r="D57" t="s">
        <v>326</v>
      </c>
      <c r="E57">
        <v>27</v>
      </c>
      <c r="F57" t="s">
        <v>179</v>
      </c>
      <c r="G57">
        <v>359</v>
      </c>
      <c r="H57">
        <v>0.41899999999999998</v>
      </c>
    </row>
    <row r="58" spans="1:8">
      <c r="A58" t="s">
        <v>400</v>
      </c>
      <c r="B58" t="s">
        <v>167</v>
      </c>
      <c r="C58" t="str">
        <f>VLOOKUP(B58,dictTech!$A$2:$B$32,2,FALSE)</f>
        <v>CCGT</v>
      </c>
      <c r="D58" t="s">
        <v>326</v>
      </c>
      <c r="E58">
        <v>24</v>
      </c>
      <c r="F58" t="s">
        <v>179</v>
      </c>
      <c r="G58">
        <v>116</v>
      </c>
      <c r="H58">
        <v>0.59</v>
      </c>
    </row>
    <row r="59" spans="1:8">
      <c r="A59" t="s">
        <v>399</v>
      </c>
      <c r="B59" t="s">
        <v>167</v>
      </c>
      <c r="C59" t="str">
        <f>VLOOKUP(B59,dictTech!$A$2:$B$32,2,FALSE)</f>
        <v>CCGT</v>
      </c>
      <c r="D59" t="s">
        <v>326</v>
      </c>
      <c r="E59">
        <v>26</v>
      </c>
      <c r="F59" t="s">
        <v>179</v>
      </c>
      <c r="G59">
        <v>116</v>
      </c>
      <c r="H59">
        <v>0.59</v>
      </c>
    </row>
    <row r="60" spans="1:8">
      <c r="A60" t="s">
        <v>614</v>
      </c>
      <c r="B60" t="s">
        <v>228</v>
      </c>
      <c r="C60" t="str">
        <f>VLOOKUP(B60,dictTech!$A$2:$B$32,2,FALSE)</f>
        <v>Hydropower_reservoir_medium</v>
      </c>
      <c r="D60" t="s">
        <v>326</v>
      </c>
      <c r="E60">
        <v>33</v>
      </c>
      <c r="F60" t="s">
        <v>179</v>
      </c>
      <c r="G60">
        <v>220</v>
      </c>
      <c r="H60">
        <v>0.75</v>
      </c>
    </row>
    <row r="61" spans="1:8">
      <c r="A61" t="s">
        <v>495</v>
      </c>
      <c r="B61" t="s">
        <v>324</v>
      </c>
      <c r="C61" t="str">
        <f>VLOOKUP(B61,dictTech!$A$2:$B$32,2,FALSE)</f>
        <v>Coal PSC</v>
      </c>
      <c r="D61" t="s">
        <v>326</v>
      </c>
      <c r="E61">
        <v>35</v>
      </c>
      <c r="F61" t="s">
        <v>179</v>
      </c>
      <c r="G61">
        <v>350</v>
      </c>
      <c r="H61">
        <v>0.443</v>
      </c>
    </row>
    <row r="62" spans="1:8">
      <c r="A62" t="s">
        <v>443</v>
      </c>
      <c r="B62" t="s">
        <v>193</v>
      </c>
      <c r="C62" t="str">
        <f>VLOOKUP(B62,dictTech!$A$2:$B$32,2,FALSE)</f>
        <v>OCGT</v>
      </c>
      <c r="D62" t="s">
        <v>326</v>
      </c>
      <c r="E62">
        <v>2</v>
      </c>
      <c r="F62" t="s">
        <v>179</v>
      </c>
      <c r="G62">
        <v>440</v>
      </c>
      <c r="H62">
        <v>0.432</v>
      </c>
    </row>
    <row r="63" spans="1:8">
      <c r="A63" t="s">
        <v>434</v>
      </c>
      <c r="B63" t="s">
        <v>193</v>
      </c>
      <c r="C63" t="str">
        <f>VLOOKUP(B63,dictTech!$A$2:$B$32,2,FALSE)</f>
        <v>OCGT</v>
      </c>
      <c r="D63" t="s">
        <v>326</v>
      </c>
      <c r="E63">
        <v>19</v>
      </c>
      <c r="F63" t="s">
        <v>179</v>
      </c>
      <c r="G63">
        <v>383</v>
      </c>
      <c r="H63">
        <v>0.41899999999999998</v>
      </c>
    </row>
    <row r="64" spans="1:8">
      <c r="A64" t="s">
        <v>528</v>
      </c>
      <c r="B64" t="s">
        <v>526</v>
      </c>
      <c r="C64" t="str">
        <f>VLOOKUP(B64,dictTech!$A$2:$B$32,2,FALSE)</f>
        <v>Lignite PSC</v>
      </c>
      <c r="D64" t="s">
        <v>326</v>
      </c>
      <c r="E64">
        <v>34</v>
      </c>
      <c r="F64" t="s">
        <v>179</v>
      </c>
      <c r="G64">
        <v>118</v>
      </c>
      <c r="H64">
        <v>0.371</v>
      </c>
    </row>
    <row r="65" spans="1:8">
      <c r="A65" t="s">
        <v>534</v>
      </c>
      <c r="B65" t="s">
        <v>526</v>
      </c>
      <c r="C65" t="str">
        <f>VLOOKUP(B65,dictTech!$A$2:$B$32,2,FALSE)</f>
        <v>Lignite PSC</v>
      </c>
      <c r="D65" t="s">
        <v>326</v>
      </c>
      <c r="E65">
        <v>25</v>
      </c>
      <c r="F65" t="s">
        <v>179</v>
      </c>
      <c r="G65">
        <v>284</v>
      </c>
      <c r="H65">
        <v>0.376</v>
      </c>
    </row>
    <row r="66" spans="1:8">
      <c r="A66" t="s">
        <v>533</v>
      </c>
      <c r="B66" t="s">
        <v>526</v>
      </c>
      <c r="C66" t="str">
        <f>VLOOKUP(B66,dictTech!$A$2:$B$32,2,FALSE)</f>
        <v>Lignite PSC</v>
      </c>
      <c r="D66" t="s">
        <v>326</v>
      </c>
      <c r="E66">
        <v>13</v>
      </c>
      <c r="F66" t="s">
        <v>179</v>
      </c>
      <c r="G66">
        <v>278</v>
      </c>
      <c r="H66">
        <v>0.376</v>
      </c>
    </row>
    <row r="67" spans="1:8">
      <c r="A67" t="s">
        <v>424</v>
      </c>
      <c r="B67" t="s">
        <v>193</v>
      </c>
      <c r="C67" t="str">
        <f>VLOOKUP(B67,dictTech!$A$2:$B$32,2,FALSE)</f>
        <v>OCGT</v>
      </c>
      <c r="D67" t="s">
        <v>326</v>
      </c>
      <c r="E67">
        <v>27</v>
      </c>
      <c r="F67" t="s">
        <v>179</v>
      </c>
      <c r="G67">
        <v>293</v>
      </c>
      <c r="H67">
        <v>0.35899999999999999</v>
      </c>
    </row>
    <row r="68" spans="1:8">
      <c r="A68" t="s">
        <v>603</v>
      </c>
      <c r="B68" t="s">
        <v>228</v>
      </c>
      <c r="C68" t="str">
        <f>VLOOKUP(B68,dictTech!$A$2:$B$32,2,FALSE)</f>
        <v>Hydropower_reservoir_medium</v>
      </c>
      <c r="D68" t="s">
        <v>326</v>
      </c>
      <c r="E68">
        <v>17</v>
      </c>
      <c r="F68" t="s">
        <v>179</v>
      </c>
      <c r="G68">
        <v>119.1</v>
      </c>
      <c r="H68">
        <v>0.75</v>
      </c>
    </row>
    <row r="69" spans="1:8">
      <c r="A69" t="s">
        <v>328</v>
      </c>
      <c r="B69" t="s">
        <v>226</v>
      </c>
      <c r="C69" t="str">
        <f>VLOOKUP(B69,dictTech!$A$2:$B$32,2,FALSE)</f>
        <v>Nuclear</v>
      </c>
      <c r="D69" t="s">
        <v>326</v>
      </c>
      <c r="E69">
        <v>23</v>
      </c>
      <c r="F69" t="s">
        <v>179</v>
      </c>
      <c r="G69">
        <v>1310</v>
      </c>
      <c r="H69">
        <v>0.33</v>
      </c>
    </row>
    <row r="70" spans="1:8">
      <c r="A70" t="s">
        <v>451</v>
      </c>
      <c r="B70" t="s">
        <v>167</v>
      </c>
      <c r="C70" t="str">
        <f>VLOOKUP(B70,dictTech!$A$2:$B$32,2,FALSE)</f>
        <v>CCGT</v>
      </c>
      <c r="D70" t="s">
        <v>326</v>
      </c>
      <c r="E70">
        <v>16</v>
      </c>
      <c r="F70" t="s">
        <v>179</v>
      </c>
      <c r="G70">
        <v>846</v>
      </c>
      <c r="H70">
        <v>0.58499999999999996</v>
      </c>
    </row>
    <row r="71" spans="1:8">
      <c r="A71" t="s">
        <v>489</v>
      </c>
      <c r="B71" t="s">
        <v>324</v>
      </c>
      <c r="C71" t="str">
        <f>VLOOKUP(B71,dictTech!$A$2:$B$32,2,FALSE)</f>
        <v>Coal PSC</v>
      </c>
      <c r="D71" t="s">
        <v>326</v>
      </c>
      <c r="E71">
        <v>24</v>
      </c>
      <c r="F71" t="s">
        <v>179</v>
      </c>
      <c r="G71">
        <v>323</v>
      </c>
      <c r="H71">
        <v>0.40500000000000003</v>
      </c>
    </row>
    <row r="72" spans="1:8">
      <c r="A72" t="s">
        <v>505</v>
      </c>
      <c r="B72" t="s">
        <v>324</v>
      </c>
      <c r="C72" t="str">
        <f>VLOOKUP(B72,dictTech!$A$2:$B$32,2,FALSE)</f>
        <v>Coal PSC</v>
      </c>
      <c r="D72" t="s">
        <v>326</v>
      </c>
      <c r="E72">
        <v>37</v>
      </c>
      <c r="F72" t="s">
        <v>179</v>
      </c>
      <c r="G72">
        <v>607.5</v>
      </c>
      <c r="H72">
        <v>0.38500000000000001</v>
      </c>
    </row>
    <row r="73" spans="1:8">
      <c r="A73" t="s">
        <v>430</v>
      </c>
      <c r="B73" t="s">
        <v>193</v>
      </c>
      <c r="C73" t="str">
        <f>VLOOKUP(B73,dictTech!$A$2:$B$32,2,FALSE)</f>
        <v>OCGT</v>
      </c>
      <c r="D73" t="s">
        <v>326</v>
      </c>
      <c r="E73">
        <v>5</v>
      </c>
      <c r="F73" t="s">
        <v>179</v>
      </c>
      <c r="G73">
        <v>355</v>
      </c>
      <c r="H73">
        <v>0.41899999999999998</v>
      </c>
    </row>
    <row r="74" spans="1:8">
      <c r="A74" t="s">
        <v>429</v>
      </c>
      <c r="B74" t="s">
        <v>193</v>
      </c>
      <c r="C74" t="str">
        <f>VLOOKUP(B74,dictTech!$A$2:$B$32,2,FALSE)</f>
        <v>OCGT</v>
      </c>
      <c r="D74" t="s">
        <v>326</v>
      </c>
      <c r="E74">
        <v>7</v>
      </c>
      <c r="F74" t="s">
        <v>179</v>
      </c>
      <c r="G74">
        <v>355</v>
      </c>
      <c r="H74">
        <v>0.41899999999999998</v>
      </c>
    </row>
    <row r="75" spans="1:8">
      <c r="A75" t="s">
        <v>428</v>
      </c>
      <c r="B75" t="s">
        <v>193</v>
      </c>
      <c r="C75" t="str">
        <f>VLOOKUP(B75,dictTech!$A$2:$B$32,2,FALSE)</f>
        <v>OCGT</v>
      </c>
      <c r="D75" t="s">
        <v>326</v>
      </c>
      <c r="E75">
        <v>27</v>
      </c>
      <c r="F75" t="s">
        <v>179</v>
      </c>
      <c r="G75">
        <v>355</v>
      </c>
      <c r="H75">
        <v>0.35499999999999998</v>
      </c>
    </row>
    <row r="76" spans="1:8">
      <c r="A76" t="s">
        <v>397</v>
      </c>
      <c r="B76" t="s">
        <v>193</v>
      </c>
      <c r="C76" t="str">
        <f>VLOOKUP(B76,dictTech!$A$2:$B$32,2,FALSE)</f>
        <v>OCGT</v>
      </c>
      <c r="D76" t="s">
        <v>326</v>
      </c>
      <c r="E76">
        <v>16</v>
      </c>
      <c r="F76" t="s">
        <v>179</v>
      </c>
      <c r="G76">
        <v>112</v>
      </c>
      <c r="H76">
        <v>0.33800000000000002</v>
      </c>
    </row>
    <row r="77" spans="1:8">
      <c r="A77" t="s">
        <v>349</v>
      </c>
      <c r="B77" t="s">
        <v>193</v>
      </c>
      <c r="C77" t="str">
        <f>VLOOKUP(B77,dictTech!$A$2:$B$32,2,FALSE)</f>
        <v>OCGT</v>
      </c>
      <c r="D77" t="s">
        <v>326</v>
      </c>
      <c r="E77">
        <v>15</v>
      </c>
      <c r="F77" t="s">
        <v>179</v>
      </c>
      <c r="G77">
        <v>55</v>
      </c>
      <c r="H77">
        <v>0.31</v>
      </c>
    </row>
    <row r="78" spans="1:8">
      <c r="A78" t="s">
        <v>471</v>
      </c>
      <c r="B78" t="s">
        <v>324</v>
      </c>
      <c r="C78" t="str">
        <f>VLOOKUP(B78,dictTech!$A$2:$B$32,2,FALSE)</f>
        <v>Coal PSC</v>
      </c>
      <c r="D78" t="s">
        <v>326</v>
      </c>
      <c r="E78">
        <v>8</v>
      </c>
      <c r="F78" t="s">
        <v>179</v>
      </c>
      <c r="G78">
        <v>136</v>
      </c>
      <c r="H78">
        <v>0.39800000000000002</v>
      </c>
    </row>
    <row r="79" spans="1:8">
      <c r="A79" t="s">
        <v>470</v>
      </c>
      <c r="B79" t="s">
        <v>324</v>
      </c>
      <c r="C79" t="str">
        <f>VLOOKUP(B79,dictTech!$A$2:$B$32,2,FALSE)</f>
        <v>Coal PSC</v>
      </c>
      <c r="D79" t="s">
        <v>326</v>
      </c>
      <c r="E79">
        <v>32</v>
      </c>
      <c r="F79" t="s">
        <v>179</v>
      </c>
      <c r="G79">
        <v>136</v>
      </c>
      <c r="H79">
        <v>0.39800000000000002</v>
      </c>
    </row>
    <row r="80" spans="1:8">
      <c r="A80" t="s">
        <v>419</v>
      </c>
      <c r="B80" t="s">
        <v>167</v>
      </c>
      <c r="C80" t="str">
        <f>VLOOKUP(B80,dictTech!$A$2:$B$32,2,FALSE)</f>
        <v>CCGT</v>
      </c>
      <c r="D80" t="s">
        <v>326</v>
      </c>
      <c r="E80">
        <v>18</v>
      </c>
      <c r="F80" t="s">
        <v>179</v>
      </c>
      <c r="G80">
        <v>230</v>
      </c>
      <c r="H80">
        <v>0.59899999999999998</v>
      </c>
    </row>
    <row r="81" spans="1:8">
      <c r="A81" t="s">
        <v>523</v>
      </c>
      <c r="B81" t="s">
        <v>324</v>
      </c>
      <c r="C81" t="str">
        <f>VLOOKUP(B81,dictTech!$A$2:$B$32,2,FALSE)</f>
        <v>Coal PSC</v>
      </c>
      <c r="D81" t="s">
        <v>326</v>
      </c>
      <c r="E81">
        <v>26</v>
      </c>
      <c r="F81" t="s">
        <v>179</v>
      </c>
      <c r="G81">
        <v>843</v>
      </c>
      <c r="H81">
        <v>0.46300000000000002</v>
      </c>
    </row>
    <row r="82" spans="1:8">
      <c r="A82" t="s">
        <v>499</v>
      </c>
      <c r="B82" t="s">
        <v>324</v>
      </c>
      <c r="C82" t="str">
        <f>VLOOKUP(B82,dictTech!$A$2:$B$32,2,FALSE)</f>
        <v>Coal PSC</v>
      </c>
      <c r="D82" t="s">
        <v>326</v>
      </c>
      <c r="E82">
        <v>29</v>
      </c>
      <c r="F82" t="s">
        <v>179</v>
      </c>
      <c r="G82">
        <v>435</v>
      </c>
      <c r="H82">
        <v>0.40799999999999997</v>
      </c>
    </row>
    <row r="83" spans="1:8">
      <c r="A83" t="s">
        <v>497</v>
      </c>
      <c r="B83" t="s">
        <v>324</v>
      </c>
      <c r="C83" t="str">
        <f>VLOOKUP(B83,dictTech!$A$2:$B$32,2,FALSE)</f>
        <v>Coal PSC</v>
      </c>
      <c r="D83" t="s">
        <v>326</v>
      </c>
      <c r="E83">
        <v>16</v>
      </c>
      <c r="F83" t="s">
        <v>179</v>
      </c>
      <c r="G83">
        <v>425</v>
      </c>
      <c r="H83">
        <v>0.38</v>
      </c>
    </row>
    <row r="84" spans="1:8">
      <c r="A84" t="s">
        <v>480</v>
      </c>
      <c r="B84" t="s">
        <v>324</v>
      </c>
      <c r="C84" t="str">
        <f>VLOOKUP(B84,dictTech!$A$2:$B$32,2,FALSE)</f>
        <v>Coal PSC</v>
      </c>
      <c r="D84" t="s">
        <v>326</v>
      </c>
      <c r="E84">
        <v>10</v>
      </c>
      <c r="F84" t="s">
        <v>179</v>
      </c>
      <c r="G84">
        <v>255</v>
      </c>
      <c r="H84">
        <v>0.438</v>
      </c>
    </row>
    <row r="85" spans="1:8">
      <c r="A85" t="s">
        <v>460</v>
      </c>
      <c r="B85" t="s">
        <v>324</v>
      </c>
      <c r="C85" t="str">
        <f>VLOOKUP(B85,dictTech!$A$2:$B$32,2,FALSE)</f>
        <v>Coal PSC</v>
      </c>
      <c r="D85" t="s">
        <v>326</v>
      </c>
      <c r="E85">
        <v>18</v>
      </c>
      <c r="F85" t="s">
        <v>179</v>
      </c>
      <c r="G85">
        <v>103</v>
      </c>
      <c r="H85">
        <v>0.33</v>
      </c>
    </row>
    <row r="86" spans="1:8">
      <c r="A86" t="s">
        <v>621</v>
      </c>
      <c r="B86" t="s">
        <v>228</v>
      </c>
      <c r="C86" t="str">
        <f>VLOOKUP(B86,dictTech!$A$2:$B$32,2,FALSE)</f>
        <v>Hydropower_reservoir_medium</v>
      </c>
      <c r="D86" t="s">
        <v>326</v>
      </c>
      <c r="E86">
        <v>13</v>
      </c>
      <c r="F86" t="s">
        <v>179</v>
      </c>
      <c r="G86">
        <v>1052</v>
      </c>
      <c r="H86">
        <v>0.75</v>
      </c>
    </row>
    <row r="87" spans="1:8">
      <c r="A87" t="s">
        <v>330</v>
      </c>
      <c r="B87" t="s">
        <v>226</v>
      </c>
      <c r="C87" t="str">
        <f>VLOOKUP(B87,dictTech!$A$2:$B$32,2,FALSE)</f>
        <v>Nuclear</v>
      </c>
      <c r="D87" t="s">
        <v>326</v>
      </c>
      <c r="E87">
        <v>29</v>
      </c>
      <c r="F87" t="s">
        <v>179</v>
      </c>
      <c r="G87">
        <v>1360</v>
      </c>
      <c r="H87">
        <v>0.33</v>
      </c>
    </row>
    <row r="88" spans="1:8">
      <c r="A88" t="s">
        <v>168</v>
      </c>
      <c r="B88" t="s">
        <v>623</v>
      </c>
      <c r="C88" t="str">
        <f>VLOOKUP(B88,dictTech!$A$2:$B$32,2,FALSE)</f>
        <v>Fuel oil PGT</v>
      </c>
      <c r="D88" t="s">
        <v>326</v>
      </c>
      <c r="E88">
        <v>8</v>
      </c>
      <c r="F88" t="s">
        <v>179</v>
      </c>
      <c r="G88">
        <v>86.2</v>
      </c>
      <c r="H88">
        <v>0.32</v>
      </c>
    </row>
    <row r="89" spans="1:8">
      <c r="A89" t="s">
        <v>364</v>
      </c>
      <c r="B89" t="s">
        <v>193</v>
      </c>
      <c r="C89" t="str">
        <f>VLOOKUP(B89,dictTech!$A$2:$B$32,2,FALSE)</f>
        <v>OCGT</v>
      </c>
      <c r="D89" t="s">
        <v>326</v>
      </c>
      <c r="E89">
        <v>25</v>
      </c>
      <c r="F89" t="s">
        <v>179</v>
      </c>
      <c r="G89">
        <v>66.7</v>
      </c>
      <c r="H89">
        <v>0.312</v>
      </c>
    </row>
    <row r="90" spans="1:8">
      <c r="A90" t="s">
        <v>359</v>
      </c>
      <c r="B90" t="s">
        <v>193</v>
      </c>
      <c r="C90" t="str">
        <f>VLOOKUP(B90,dictTech!$A$2:$B$32,2,FALSE)</f>
        <v>OCGT</v>
      </c>
      <c r="D90" t="s">
        <v>326</v>
      </c>
      <c r="E90">
        <v>21</v>
      </c>
      <c r="F90" t="s">
        <v>179</v>
      </c>
      <c r="G90">
        <v>64.7</v>
      </c>
      <c r="H90">
        <v>0.312</v>
      </c>
    </row>
    <row r="91" spans="1:8">
      <c r="A91" t="s">
        <v>381</v>
      </c>
      <c r="B91" t="s">
        <v>167</v>
      </c>
      <c r="C91" t="str">
        <f>VLOOKUP(B91,dictTech!$A$2:$B$32,2,FALSE)</f>
        <v>CCGT</v>
      </c>
      <c r="D91" t="s">
        <v>326</v>
      </c>
      <c r="E91">
        <v>15</v>
      </c>
      <c r="F91" t="s">
        <v>179</v>
      </c>
      <c r="G91">
        <v>94.6</v>
      </c>
      <c r="H91">
        <v>0.59899999999999998</v>
      </c>
    </row>
    <row r="92" spans="1:8">
      <c r="A92" t="s">
        <v>390</v>
      </c>
      <c r="B92" t="s">
        <v>167</v>
      </c>
      <c r="C92" t="str">
        <f>VLOOKUP(B92,dictTech!$A$2:$B$32,2,FALSE)</f>
        <v>CCGT</v>
      </c>
      <c r="D92" t="s">
        <v>326</v>
      </c>
      <c r="E92">
        <v>25</v>
      </c>
      <c r="F92" t="s">
        <v>179</v>
      </c>
      <c r="G92">
        <v>100</v>
      </c>
      <c r="H92">
        <v>0.54</v>
      </c>
    </row>
    <row r="93" spans="1:8">
      <c r="A93" t="s">
        <v>355</v>
      </c>
      <c r="B93" t="s">
        <v>167</v>
      </c>
      <c r="C93" t="str">
        <f>VLOOKUP(B93,dictTech!$A$2:$B$32,2,FALSE)</f>
        <v>CCGT</v>
      </c>
      <c r="D93" t="s">
        <v>326</v>
      </c>
      <c r="E93">
        <v>22</v>
      </c>
      <c r="F93" t="s">
        <v>179</v>
      </c>
      <c r="G93">
        <v>60.1</v>
      </c>
      <c r="H93">
        <v>0.53100000000000003</v>
      </c>
    </row>
    <row r="94" spans="1:8">
      <c r="A94" t="s">
        <v>393</v>
      </c>
      <c r="B94" t="s">
        <v>167</v>
      </c>
      <c r="C94" t="str">
        <f>VLOOKUP(B94,dictTech!$A$2:$B$32,2,FALSE)</f>
        <v>CCGT</v>
      </c>
      <c r="D94" t="s">
        <v>326</v>
      </c>
      <c r="E94">
        <v>14</v>
      </c>
      <c r="F94" t="s">
        <v>179</v>
      </c>
      <c r="G94">
        <v>106</v>
      </c>
      <c r="H94">
        <v>0.54</v>
      </c>
    </row>
    <row r="95" spans="1:8">
      <c r="A95" t="s">
        <v>395</v>
      </c>
      <c r="B95" t="s">
        <v>167</v>
      </c>
      <c r="C95" t="str">
        <f>VLOOKUP(B95,dictTech!$A$2:$B$32,2,FALSE)</f>
        <v>CCGT</v>
      </c>
      <c r="D95" t="s">
        <v>326</v>
      </c>
      <c r="E95">
        <v>15</v>
      </c>
      <c r="F95" t="s">
        <v>179</v>
      </c>
      <c r="G95">
        <v>108</v>
      </c>
      <c r="H95">
        <v>0.52200000000000002</v>
      </c>
    </row>
    <row r="96" spans="1:8">
      <c r="A96" t="s">
        <v>402</v>
      </c>
      <c r="B96" t="s">
        <v>167</v>
      </c>
      <c r="C96" t="str">
        <f>VLOOKUP(B96,dictTech!$A$2:$B$32,2,FALSE)</f>
        <v>CCGT</v>
      </c>
      <c r="D96" t="s">
        <v>326</v>
      </c>
      <c r="E96">
        <v>14</v>
      </c>
      <c r="F96" t="s">
        <v>179</v>
      </c>
      <c r="G96">
        <v>122</v>
      </c>
      <c r="H96">
        <v>0.51300000000000001</v>
      </c>
    </row>
    <row r="97" spans="1:8">
      <c r="A97" t="s">
        <v>405</v>
      </c>
      <c r="B97" t="s">
        <v>167</v>
      </c>
      <c r="C97" t="str">
        <f>VLOOKUP(B97,dictTech!$A$2:$B$32,2,FALSE)</f>
        <v>CCGT</v>
      </c>
      <c r="D97" t="s">
        <v>326</v>
      </c>
      <c r="E97">
        <v>12</v>
      </c>
      <c r="F97" t="s">
        <v>179</v>
      </c>
      <c r="G97">
        <v>127</v>
      </c>
      <c r="H97">
        <v>0.58099999999999996</v>
      </c>
    </row>
    <row r="98" spans="1:8">
      <c r="A98" t="s">
        <v>398</v>
      </c>
      <c r="B98" t="s">
        <v>167</v>
      </c>
      <c r="C98" t="str">
        <f>VLOOKUP(B98,dictTech!$A$2:$B$32,2,FALSE)</f>
        <v>CCGT</v>
      </c>
      <c r="D98" t="s">
        <v>326</v>
      </c>
      <c r="E98">
        <v>28</v>
      </c>
      <c r="F98" t="s">
        <v>179</v>
      </c>
      <c r="G98">
        <v>112.1</v>
      </c>
      <c r="H98">
        <v>0.53600000000000003</v>
      </c>
    </row>
    <row r="99" spans="1:8">
      <c r="A99" t="s">
        <v>368</v>
      </c>
      <c r="B99" t="s">
        <v>167</v>
      </c>
      <c r="C99" t="str">
        <f>VLOOKUP(B99,dictTech!$A$2:$B$32,2,FALSE)</f>
        <v>CCGT</v>
      </c>
      <c r="D99" t="s">
        <v>326</v>
      </c>
      <c r="E99">
        <v>19</v>
      </c>
      <c r="F99" t="s">
        <v>179</v>
      </c>
      <c r="G99">
        <v>75</v>
      </c>
      <c r="H99">
        <v>0.52700000000000002</v>
      </c>
    </row>
    <row r="100" spans="1:8">
      <c r="A100" t="s">
        <v>407</v>
      </c>
      <c r="B100" t="s">
        <v>167</v>
      </c>
      <c r="C100" t="str">
        <f>VLOOKUP(B100,dictTech!$A$2:$B$32,2,FALSE)</f>
        <v>CCGT</v>
      </c>
      <c r="D100" t="s">
        <v>326</v>
      </c>
      <c r="E100">
        <v>4</v>
      </c>
      <c r="F100" t="s">
        <v>179</v>
      </c>
      <c r="G100">
        <v>132</v>
      </c>
      <c r="H100">
        <v>0.52200000000000002</v>
      </c>
    </row>
    <row r="101" spans="1:8">
      <c r="A101" t="s">
        <v>610</v>
      </c>
      <c r="B101" t="s">
        <v>228</v>
      </c>
      <c r="C101" t="str">
        <f>VLOOKUP(B101,dictTech!$A$2:$B$32,2,FALSE)</f>
        <v>Hydropower_reservoir_medium</v>
      </c>
      <c r="D101" t="s">
        <v>326</v>
      </c>
      <c r="E101">
        <v>24</v>
      </c>
      <c r="F101" t="s">
        <v>179</v>
      </c>
      <c r="G101">
        <v>160</v>
      </c>
      <c r="H101">
        <v>0.75</v>
      </c>
    </row>
    <row r="102" spans="1:8">
      <c r="A102" t="s">
        <v>479</v>
      </c>
      <c r="B102" t="s">
        <v>324</v>
      </c>
      <c r="C102" t="str">
        <f>VLOOKUP(B102,dictTech!$A$2:$B$32,2,FALSE)</f>
        <v>Coal PSC</v>
      </c>
      <c r="D102" t="s">
        <v>326</v>
      </c>
      <c r="E102">
        <v>29</v>
      </c>
      <c r="F102" t="s">
        <v>179</v>
      </c>
      <c r="G102">
        <v>211</v>
      </c>
      <c r="H102">
        <v>0.39800000000000002</v>
      </c>
    </row>
    <row r="103" spans="1:8">
      <c r="A103" t="s">
        <v>498</v>
      </c>
      <c r="B103" t="s">
        <v>324</v>
      </c>
      <c r="C103" t="str">
        <f>VLOOKUP(B103,dictTech!$A$2:$B$32,2,FALSE)</f>
        <v>Coal PSC</v>
      </c>
      <c r="D103" t="s">
        <v>326</v>
      </c>
      <c r="E103">
        <v>5</v>
      </c>
      <c r="F103" t="s">
        <v>179</v>
      </c>
      <c r="G103">
        <v>433</v>
      </c>
      <c r="H103">
        <v>0.45500000000000002</v>
      </c>
    </row>
    <row r="104" spans="1:8">
      <c r="A104" t="s">
        <v>492</v>
      </c>
      <c r="B104" t="s">
        <v>324</v>
      </c>
      <c r="C104" t="str">
        <f>VLOOKUP(B104,dictTech!$A$2:$B$32,2,FALSE)</f>
        <v>Coal PSC</v>
      </c>
      <c r="D104" t="s">
        <v>326</v>
      </c>
      <c r="E104">
        <v>34</v>
      </c>
      <c r="F104" t="s">
        <v>179</v>
      </c>
      <c r="G104">
        <v>336</v>
      </c>
      <c r="H104">
        <v>0.44</v>
      </c>
    </row>
    <row r="105" spans="1:8">
      <c r="A105" t="s">
        <v>375</v>
      </c>
      <c r="B105" t="s">
        <v>193</v>
      </c>
      <c r="C105" t="str">
        <f>VLOOKUP(B105,dictTech!$A$2:$B$32,2,FALSE)</f>
        <v>OCGT</v>
      </c>
      <c r="D105" t="s">
        <v>326</v>
      </c>
      <c r="E105">
        <v>15</v>
      </c>
      <c r="F105" t="s">
        <v>179</v>
      </c>
      <c r="G105">
        <v>81</v>
      </c>
      <c r="H105">
        <v>0.315</v>
      </c>
    </row>
    <row r="106" spans="1:8">
      <c r="A106" t="s">
        <v>360</v>
      </c>
      <c r="B106" t="s">
        <v>193</v>
      </c>
      <c r="C106" t="str">
        <f>VLOOKUP(B106,dictTech!$A$2:$B$32,2,FALSE)</f>
        <v>OCGT</v>
      </c>
      <c r="D106" t="s">
        <v>326</v>
      </c>
      <c r="E106">
        <v>15</v>
      </c>
      <c r="F106" t="s">
        <v>179</v>
      </c>
      <c r="G106">
        <v>65</v>
      </c>
      <c r="H106">
        <v>0.372</v>
      </c>
    </row>
    <row r="107" spans="1:8">
      <c r="A107" t="s">
        <v>350</v>
      </c>
      <c r="B107" t="s">
        <v>193</v>
      </c>
      <c r="C107" t="str">
        <f>VLOOKUP(B107,dictTech!$A$2:$B$32,2,FALSE)</f>
        <v>OCGT</v>
      </c>
      <c r="D107" t="s">
        <v>326</v>
      </c>
      <c r="E107">
        <v>19</v>
      </c>
      <c r="F107" t="s">
        <v>179</v>
      </c>
      <c r="G107">
        <v>57</v>
      </c>
      <c r="H107">
        <v>0.31</v>
      </c>
    </row>
    <row r="108" spans="1:8">
      <c r="A108" t="s">
        <v>367</v>
      </c>
      <c r="B108" t="s">
        <v>193</v>
      </c>
      <c r="C108" t="str">
        <f>VLOOKUP(B108,dictTech!$A$2:$B$32,2,FALSE)</f>
        <v>OCGT</v>
      </c>
      <c r="D108" t="s">
        <v>326</v>
      </c>
      <c r="E108">
        <v>9</v>
      </c>
      <c r="F108" t="s">
        <v>179</v>
      </c>
      <c r="G108">
        <v>74</v>
      </c>
      <c r="H108">
        <v>0.38100000000000001</v>
      </c>
    </row>
    <row r="109" spans="1:8">
      <c r="A109" t="s">
        <v>391</v>
      </c>
      <c r="B109" t="s">
        <v>167</v>
      </c>
      <c r="C109" t="str">
        <f>VLOOKUP(B109,dictTech!$A$2:$B$32,2,FALSE)</f>
        <v>CCGT</v>
      </c>
      <c r="D109" t="s">
        <v>326</v>
      </c>
      <c r="E109">
        <v>20</v>
      </c>
      <c r="F109" t="s">
        <v>179</v>
      </c>
      <c r="G109">
        <v>100.2</v>
      </c>
      <c r="H109">
        <v>0.56299999999999994</v>
      </c>
    </row>
    <row r="110" spans="1:8">
      <c r="A110" t="s">
        <v>418</v>
      </c>
      <c r="B110" t="s">
        <v>167</v>
      </c>
      <c r="C110" t="str">
        <f>VLOOKUP(B110,dictTech!$A$2:$B$32,2,FALSE)</f>
        <v>CCGT</v>
      </c>
      <c r="D110" t="s">
        <v>326</v>
      </c>
      <c r="E110">
        <v>22</v>
      </c>
      <c r="F110" t="s">
        <v>179</v>
      </c>
      <c r="G110">
        <v>230</v>
      </c>
      <c r="H110">
        <v>0.55800000000000005</v>
      </c>
    </row>
    <row r="111" spans="1:8">
      <c r="A111" t="s">
        <v>520</v>
      </c>
      <c r="B111" t="s">
        <v>324</v>
      </c>
      <c r="C111" t="str">
        <f>VLOOKUP(B111,dictTech!$A$2:$B$32,2,FALSE)</f>
        <v>Coal PSC</v>
      </c>
      <c r="D111" t="s">
        <v>326</v>
      </c>
      <c r="E111">
        <v>14</v>
      </c>
      <c r="F111" t="s">
        <v>179</v>
      </c>
      <c r="G111">
        <v>778</v>
      </c>
      <c r="H111">
        <v>0.44800000000000001</v>
      </c>
    </row>
    <row r="112" spans="1:8">
      <c r="A112" t="s">
        <v>468</v>
      </c>
      <c r="B112" t="s">
        <v>324</v>
      </c>
      <c r="C112" t="str">
        <f>VLOOKUP(B112,dictTech!$A$2:$B$32,2,FALSE)</f>
        <v>Coal PSC</v>
      </c>
      <c r="D112" t="s">
        <v>326</v>
      </c>
      <c r="E112">
        <v>23</v>
      </c>
      <c r="F112" t="s">
        <v>179</v>
      </c>
      <c r="G112">
        <v>125</v>
      </c>
      <c r="H112">
        <v>0.45</v>
      </c>
    </row>
    <row r="113" spans="1:8">
      <c r="A113" t="s">
        <v>467</v>
      </c>
      <c r="B113" t="s">
        <v>324</v>
      </c>
      <c r="C113" t="str">
        <f>VLOOKUP(B113,dictTech!$A$2:$B$32,2,FALSE)</f>
        <v>Coal PSC</v>
      </c>
      <c r="D113" t="s">
        <v>326</v>
      </c>
      <c r="E113">
        <v>4</v>
      </c>
      <c r="F113" t="s">
        <v>179</v>
      </c>
      <c r="G113">
        <v>125</v>
      </c>
      <c r="H113">
        <v>0.45</v>
      </c>
    </row>
    <row r="114" spans="1:8">
      <c r="A114" t="s">
        <v>382</v>
      </c>
      <c r="B114" t="s">
        <v>193</v>
      </c>
      <c r="C114" t="str">
        <f>VLOOKUP(B114,dictTech!$A$2:$B$32,2,FALSE)</f>
        <v>OCGT</v>
      </c>
      <c r="D114" t="s">
        <v>326</v>
      </c>
      <c r="E114">
        <v>1</v>
      </c>
      <c r="F114" t="s">
        <v>179</v>
      </c>
      <c r="G114">
        <v>95</v>
      </c>
      <c r="H114">
        <v>0.39900000000000002</v>
      </c>
    </row>
    <row r="115" spans="1:8">
      <c r="A115" t="s">
        <v>413</v>
      </c>
      <c r="B115" t="s">
        <v>167</v>
      </c>
      <c r="C115" t="str">
        <f>VLOOKUP(B115,dictTech!$A$2:$B$32,2,FALSE)</f>
        <v>CCGT</v>
      </c>
      <c r="D115" t="s">
        <v>326</v>
      </c>
      <c r="E115">
        <v>24</v>
      </c>
      <c r="F115" t="s">
        <v>179</v>
      </c>
      <c r="G115">
        <v>167</v>
      </c>
      <c r="H115">
        <v>0.58499999999999996</v>
      </c>
    </row>
    <row r="116" spans="1:8">
      <c r="A116" t="s">
        <v>383</v>
      </c>
      <c r="B116" t="s">
        <v>193</v>
      </c>
      <c r="C116" t="str">
        <f>VLOOKUP(B116,dictTech!$A$2:$B$32,2,FALSE)</f>
        <v>OCGT</v>
      </c>
      <c r="D116" t="s">
        <v>326</v>
      </c>
      <c r="E116">
        <v>21</v>
      </c>
      <c r="F116" t="s">
        <v>179</v>
      </c>
      <c r="G116">
        <v>95</v>
      </c>
      <c r="H116">
        <v>0.39900000000000002</v>
      </c>
    </row>
    <row r="117" spans="1:8">
      <c r="A117" t="s">
        <v>380</v>
      </c>
      <c r="B117" t="s">
        <v>167</v>
      </c>
      <c r="C117" t="str">
        <f>VLOOKUP(B117,dictTech!$A$2:$B$32,2,FALSE)</f>
        <v>CCGT</v>
      </c>
      <c r="D117" t="s">
        <v>326</v>
      </c>
      <c r="E117">
        <v>19</v>
      </c>
      <c r="F117" t="s">
        <v>179</v>
      </c>
      <c r="G117">
        <v>86</v>
      </c>
      <c r="H117">
        <v>0.55400000000000005</v>
      </c>
    </row>
    <row r="118" spans="1:8">
      <c r="A118" t="s">
        <v>524</v>
      </c>
      <c r="B118" t="s">
        <v>324</v>
      </c>
      <c r="C118" t="str">
        <f>VLOOKUP(B118,dictTech!$A$2:$B$32,2,FALSE)</f>
        <v>Coal PSC</v>
      </c>
      <c r="D118" t="s">
        <v>326</v>
      </c>
      <c r="E118">
        <v>32</v>
      </c>
      <c r="F118" t="s">
        <v>179</v>
      </c>
      <c r="G118">
        <v>875</v>
      </c>
      <c r="H118">
        <v>0.39300000000000002</v>
      </c>
    </row>
    <row r="119" spans="1:8">
      <c r="A119" t="s">
        <v>593</v>
      </c>
      <c r="B119" t="s">
        <v>228</v>
      </c>
      <c r="C119" t="str">
        <f>VLOOKUP(B119,dictTech!$A$2:$B$32,2,FALSE)</f>
        <v>Hydropower_reservoir_medium</v>
      </c>
      <c r="D119" t="s">
        <v>326</v>
      </c>
      <c r="E119">
        <v>43</v>
      </c>
      <c r="F119" t="s">
        <v>179</v>
      </c>
      <c r="G119">
        <v>100</v>
      </c>
      <c r="H119">
        <v>0.75</v>
      </c>
    </row>
    <row r="120" spans="1:8">
      <c r="A120" t="s">
        <v>377</v>
      </c>
      <c r="B120" t="s">
        <v>167</v>
      </c>
      <c r="C120" t="str">
        <f>VLOOKUP(B120,dictTech!$A$2:$B$32,2,FALSE)</f>
        <v>CCGT</v>
      </c>
      <c r="D120" t="s">
        <v>326</v>
      </c>
      <c r="E120">
        <v>15</v>
      </c>
      <c r="F120" t="s">
        <v>179</v>
      </c>
      <c r="G120">
        <v>82</v>
      </c>
      <c r="H120">
        <v>0.56299999999999994</v>
      </c>
    </row>
    <row r="121" spans="1:8">
      <c r="A121" t="s">
        <v>352</v>
      </c>
      <c r="B121" t="s">
        <v>193</v>
      </c>
      <c r="C121" t="str">
        <f>VLOOKUP(B121,dictTech!$A$2:$B$32,2,FALSE)</f>
        <v>OCGT</v>
      </c>
      <c r="D121" t="s">
        <v>326</v>
      </c>
      <c r="E121">
        <v>7</v>
      </c>
      <c r="F121" t="s">
        <v>179</v>
      </c>
      <c r="G121">
        <v>57.2</v>
      </c>
      <c r="H121">
        <v>0.37</v>
      </c>
    </row>
    <row r="122" spans="1:8">
      <c r="A122" t="s">
        <v>421</v>
      </c>
      <c r="B122" t="s">
        <v>167</v>
      </c>
      <c r="C122" t="str">
        <f>VLOOKUP(B122,dictTech!$A$2:$B$32,2,FALSE)</f>
        <v>CCGT</v>
      </c>
      <c r="D122" t="s">
        <v>326</v>
      </c>
      <c r="E122">
        <v>18</v>
      </c>
      <c r="F122" t="s">
        <v>179</v>
      </c>
      <c r="G122">
        <v>263</v>
      </c>
      <c r="H122">
        <v>0.51800000000000002</v>
      </c>
    </row>
    <row r="123" spans="1:8">
      <c r="A123" t="s">
        <v>456</v>
      </c>
      <c r="B123" t="s">
        <v>324</v>
      </c>
      <c r="C123" t="str">
        <f>VLOOKUP(B123,dictTech!$A$2:$B$32,2,FALSE)</f>
        <v>Coal PSC</v>
      </c>
      <c r="D123" t="s">
        <v>326</v>
      </c>
      <c r="E123">
        <v>9</v>
      </c>
      <c r="F123" t="s">
        <v>179</v>
      </c>
      <c r="G123">
        <v>85</v>
      </c>
      <c r="H123">
        <v>0.39800000000000002</v>
      </c>
    </row>
    <row r="124" spans="1:8">
      <c r="A124" t="s">
        <v>351</v>
      </c>
      <c r="B124" t="s">
        <v>193</v>
      </c>
      <c r="C124" t="str">
        <f>VLOOKUP(B124,dictTech!$A$2:$B$32,2,FALSE)</f>
        <v>OCGT</v>
      </c>
      <c r="D124" t="s">
        <v>326</v>
      </c>
      <c r="E124">
        <v>22</v>
      </c>
      <c r="F124" t="s">
        <v>179</v>
      </c>
      <c r="G124">
        <v>57</v>
      </c>
      <c r="H124">
        <v>0.39400000000000002</v>
      </c>
    </row>
    <row r="125" spans="1:8">
      <c r="A125" t="s">
        <v>372</v>
      </c>
      <c r="B125" t="s">
        <v>167</v>
      </c>
      <c r="C125" t="str">
        <f>VLOOKUP(B125,dictTech!$A$2:$B$32,2,FALSE)</f>
        <v>CCGT</v>
      </c>
      <c r="D125" t="s">
        <v>326</v>
      </c>
      <c r="E125">
        <v>5</v>
      </c>
      <c r="F125" t="s">
        <v>179</v>
      </c>
      <c r="G125">
        <v>76.5</v>
      </c>
      <c r="H125">
        <v>0.54</v>
      </c>
    </row>
    <row r="126" spans="1:8">
      <c r="A126" t="s">
        <v>385</v>
      </c>
      <c r="B126" t="s">
        <v>193</v>
      </c>
      <c r="C126" t="str">
        <f>VLOOKUP(B126,dictTech!$A$2:$B$32,2,FALSE)</f>
        <v>OCGT</v>
      </c>
      <c r="D126" t="s">
        <v>326</v>
      </c>
      <c r="E126">
        <v>1</v>
      </c>
      <c r="F126" t="s">
        <v>179</v>
      </c>
      <c r="G126">
        <v>97</v>
      </c>
      <c r="H126">
        <v>0.39100000000000001</v>
      </c>
    </row>
    <row r="127" spans="1:8">
      <c r="A127" t="s">
        <v>348</v>
      </c>
      <c r="B127" t="s">
        <v>167</v>
      </c>
      <c r="C127" t="str">
        <f>VLOOKUP(B127,dictTech!$A$2:$B$32,2,FALSE)</f>
        <v>CCGT</v>
      </c>
      <c r="D127" t="s">
        <v>326</v>
      </c>
      <c r="E127">
        <v>10</v>
      </c>
      <c r="F127" t="s">
        <v>179</v>
      </c>
      <c r="G127">
        <v>54</v>
      </c>
      <c r="H127">
        <v>0.59899999999999998</v>
      </c>
    </row>
    <row r="128" spans="1:8">
      <c r="A128" t="s">
        <v>458</v>
      </c>
      <c r="B128" t="s">
        <v>324</v>
      </c>
      <c r="C128" t="str">
        <f>VLOOKUP(B128,dictTech!$A$2:$B$32,2,FALSE)</f>
        <v>Coal PSC</v>
      </c>
      <c r="D128" t="s">
        <v>326</v>
      </c>
      <c r="E128">
        <v>8</v>
      </c>
      <c r="F128" t="s">
        <v>179</v>
      </c>
      <c r="G128">
        <v>95</v>
      </c>
      <c r="H128">
        <v>0.38800000000000001</v>
      </c>
    </row>
    <row r="129" spans="1:8">
      <c r="A129" t="s">
        <v>420</v>
      </c>
      <c r="B129" t="s">
        <v>167</v>
      </c>
      <c r="C129" t="str">
        <f>VLOOKUP(B129,dictTech!$A$2:$B$32,2,FALSE)</f>
        <v>CCGT</v>
      </c>
      <c r="D129" t="s">
        <v>326</v>
      </c>
      <c r="E129">
        <v>26</v>
      </c>
      <c r="F129" t="s">
        <v>179</v>
      </c>
      <c r="G129">
        <v>234</v>
      </c>
      <c r="H129">
        <v>0.56299999999999994</v>
      </c>
    </row>
    <row r="130" spans="1:8">
      <c r="A130" t="s">
        <v>415</v>
      </c>
      <c r="B130" t="s">
        <v>167</v>
      </c>
      <c r="C130" t="str">
        <f>VLOOKUP(B130,dictTech!$A$2:$B$32,2,FALSE)</f>
        <v>CCGT</v>
      </c>
      <c r="D130" t="s">
        <v>326</v>
      </c>
      <c r="E130">
        <v>7</v>
      </c>
      <c r="F130" t="s">
        <v>179</v>
      </c>
      <c r="G130">
        <v>182</v>
      </c>
      <c r="H130">
        <v>0.52200000000000002</v>
      </c>
    </row>
    <row r="131" spans="1:8">
      <c r="A131" t="s">
        <v>394</v>
      </c>
      <c r="B131" t="s">
        <v>167</v>
      </c>
      <c r="C131" t="str">
        <f>VLOOKUP(B131,dictTech!$A$2:$B$32,2,FALSE)</f>
        <v>CCGT</v>
      </c>
      <c r="D131" t="s">
        <v>326</v>
      </c>
      <c r="E131">
        <v>21</v>
      </c>
      <c r="F131" t="s">
        <v>179</v>
      </c>
      <c r="G131">
        <v>108</v>
      </c>
      <c r="H131">
        <v>0.55800000000000005</v>
      </c>
    </row>
    <row r="132" spans="1:8">
      <c r="A132" t="s">
        <v>365</v>
      </c>
      <c r="B132" t="s">
        <v>167</v>
      </c>
      <c r="C132" t="str">
        <f>VLOOKUP(B132,dictTech!$A$2:$B$32,2,FALSE)</f>
        <v>CCGT</v>
      </c>
      <c r="D132" t="s">
        <v>326</v>
      </c>
      <c r="E132">
        <v>4</v>
      </c>
      <c r="F132" t="s">
        <v>179</v>
      </c>
      <c r="G132">
        <v>70</v>
      </c>
      <c r="H132">
        <v>0.56299999999999994</v>
      </c>
    </row>
    <row r="133" spans="1:8">
      <c r="A133" t="s">
        <v>436</v>
      </c>
      <c r="B133" t="s">
        <v>167</v>
      </c>
      <c r="C133" t="str">
        <f>VLOOKUP(B133,dictTech!$A$2:$B$32,2,FALSE)</f>
        <v>CCGT</v>
      </c>
      <c r="D133" t="s">
        <v>326</v>
      </c>
      <c r="E133">
        <v>8</v>
      </c>
      <c r="F133" t="s">
        <v>179</v>
      </c>
      <c r="G133">
        <v>413</v>
      </c>
      <c r="H133">
        <v>0.57599999999999996</v>
      </c>
    </row>
    <row r="134" spans="1:8">
      <c r="A134" t="s">
        <v>376</v>
      </c>
      <c r="B134" t="s">
        <v>193</v>
      </c>
      <c r="C134" t="str">
        <f>VLOOKUP(B134,dictTech!$A$2:$B$32,2,FALSE)</f>
        <v>OCGT</v>
      </c>
      <c r="D134" t="s">
        <v>326</v>
      </c>
      <c r="E134">
        <v>20</v>
      </c>
      <c r="F134" t="s">
        <v>179</v>
      </c>
      <c r="G134">
        <v>81.8</v>
      </c>
      <c r="H134">
        <v>0.38100000000000001</v>
      </c>
    </row>
    <row r="135" spans="1:8">
      <c r="A135" t="s">
        <v>371</v>
      </c>
      <c r="B135" t="s">
        <v>167</v>
      </c>
      <c r="C135" t="str">
        <f>VLOOKUP(B135,dictTech!$A$2:$B$32,2,FALSE)</f>
        <v>CCGT</v>
      </c>
      <c r="D135" t="s">
        <v>326</v>
      </c>
      <c r="E135">
        <v>25</v>
      </c>
      <c r="F135" t="s">
        <v>179</v>
      </c>
      <c r="G135">
        <v>75</v>
      </c>
      <c r="H135">
        <v>0.59399999999999997</v>
      </c>
    </row>
    <row r="136" spans="1:8">
      <c r="A136" t="s">
        <v>370</v>
      </c>
      <c r="B136" t="s">
        <v>167</v>
      </c>
      <c r="C136" t="str">
        <f>VLOOKUP(B136,dictTech!$A$2:$B$32,2,FALSE)</f>
        <v>CCGT</v>
      </c>
      <c r="D136" t="s">
        <v>326</v>
      </c>
      <c r="E136">
        <v>8</v>
      </c>
      <c r="F136" t="s">
        <v>179</v>
      </c>
      <c r="G136">
        <v>75</v>
      </c>
      <c r="H136">
        <v>0.56299999999999994</v>
      </c>
    </row>
    <row r="137" spans="1:8">
      <c r="A137" t="s">
        <v>369</v>
      </c>
      <c r="B137" t="s">
        <v>167</v>
      </c>
      <c r="C137" t="str">
        <f>VLOOKUP(B137,dictTech!$A$2:$B$32,2,FALSE)</f>
        <v>CCGT</v>
      </c>
      <c r="D137" t="s">
        <v>326</v>
      </c>
      <c r="E137">
        <v>26</v>
      </c>
      <c r="F137" t="s">
        <v>179</v>
      </c>
      <c r="G137">
        <v>75</v>
      </c>
      <c r="H137">
        <v>0.56299999999999994</v>
      </c>
    </row>
    <row r="138" spans="1:8">
      <c r="A138" t="s">
        <v>474</v>
      </c>
      <c r="B138" t="s">
        <v>324</v>
      </c>
      <c r="C138" t="str">
        <f>VLOOKUP(B138,dictTech!$A$2:$B$32,2,FALSE)</f>
        <v>Coal PSC</v>
      </c>
      <c r="D138" t="s">
        <v>326</v>
      </c>
      <c r="E138">
        <v>37</v>
      </c>
      <c r="F138" t="s">
        <v>179</v>
      </c>
      <c r="G138">
        <v>138.5</v>
      </c>
      <c r="H138">
        <v>0.38800000000000001</v>
      </c>
    </row>
    <row r="139" spans="1:8">
      <c r="A139" t="s">
        <v>473</v>
      </c>
      <c r="B139" t="s">
        <v>324</v>
      </c>
      <c r="C139" t="str">
        <f>VLOOKUP(B139,dictTech!$A$2:$B$32,2,FALSE)</f>
        <v>Coal PSC</v>
      </c>
      <c r="D139" t="s">
        <v>326</v>
      </c>
      <c r="E139">
        <v>3</v>
      </c>
      <c r="F139" t="s">
        <v>179</v>
      </c>
      <c r="G139">
        <v>138.5</v>
      </c>
      <c r="H139">
        <v>0.38800000000000001</v>
      </c>
    </row>
    <row r="140" spans="1:8">
      <c r="A140" t="s">
        <v>389</v>
      </c>
      <c r="B140" t="s">
        <v>193</v>
      </c>
      <c r="C140" t="str">
        <f>VLOOKUP(B140,dictTech!$A$2:$B$32,2,FALSE)</f>
        <v>OCGT</v>
      </c>
      <c r="D140" t="s">
        <v>326</v>
      </c>
      <c r="E140">
        <v>18</v>
      </c>
      <c r="F140" t="s">
        <v>179</v>
      </c>
      <c r="G140">
        <v>99</v>
      </c>
      <c r="H140">
        <v>0.36399999999999999</v>
      </c>
    </row>
    <row r="141" spans="1:8">
      <c r="A141" t="s">
        <v>354</v>
      </c>
      <c r="B141" t="s">
        <v>193</v>
      </c>
      <c r="C141" t="str">
        <f>VLOOKUP(B141,dictTech!$A$2:$B$32,2,FALSE)</f>
        <v>OCGT</v>
      </c>
      <c r="D141" t="s">
        <v>326</v>
      </c>
      <c r="E141">
        <v>23</v>
      </c>
      <c r="F141" t="s">
        <v>179</v>
      </c>
      <c r="G141">
        <v>59</v>
      </c>
      <c r="H141">
        <v>0.39400000000000002</v>
      </c>
    </row>
    <row r="142" spans="1:8">
      <c r="A142" t="s">
        <v>361</v>
      </c>
      <c r="B142" t="s">
        <v>193</v>
      </c>
      <c r="C142" t="str">
        <f>VLOOKUP(B142,dictTech!$A$2:$B$32,2,FALSE)</f>
        <v>OCGT</v>
      </c>
      <c r="D142" t="s">
        <v>326</v>
      </c>
      <c r="E142">
        <v>29</v>
      </c>
      <c r="F142" t="s">
        <v>179</v>
      </c>
      <c r="G142">
        <v>65</v>
      </c>
      <c r="H142">
        <v>0.40200000000000002</v>
      </c>
    </row>
    <row r="143" spans="1:8">
      <c r="A143" t="s">
        <v>366</v>
      </c>
      <c r="B143" t="s">
        <v>167</v>
      </c>
      <c r="C143" t="str">
        <f>VLOOKUP(B143,dictTech!$A$2:$B$32,2,FALSE)</f>
        <v>CCGT</v>
      </c>
      <c r="D143" t="s">
        <v>326</v>
      </c>
      <c r="E143">
        <v>12</v>
      </c>
      <c r="F143" t="s">
        <v>179</v>
      </c>
      <c r="G143">
        <v>74</v>
      </c>
      <c r="H143">
        <v>0.58499999999999996</v>
      </c>
    </row>
    <row r="144" spans="1:8">
      <c r="A144" t="s">
        <v>585</v>
      </c>
      <c r="B144" t="s">
        <v>228</v>
      </c>
      <c r="C144" t="str">
        <f>VLOOKUP(B144,dictTech!$A$2:$B$32,2,FALSE)</f>
        <v>Hydropower_reservoir_medium</v>
      </c>
      <c r="D144" t="s">
        <v>326</v>
      </c>
      <c r="E144">
        <v>22</v>
      </c>
      <c r="F144" t="s">
        <v>179</v>
      </c>
      <c r="G144">
        <v>59.8</v>
      </c>
      <c r="H144">
        <v>0.8</v>
      </c>
    </row>
    <row r="145" spans="1:8">
      <c r="A145" t="s">
        <v>616</v>
      </c>
      <c r="B145" t="s">
        <v>228</v>
      </c>
      <c r="C145" t="str">
        <f>VLOOKUP(B145,dictTech!$A$2:$B$32,2,FALSE)</f>
        <v>Hydropower_reservoir_medium</v>
      </c>
      <c r="D145" t="s">
        <v>326</v>
      </c>
      <c r="E145">
        <v>47</v>
      </c>
      <c r="F145" t="s">
        <v>179</v>
      </c>
      <c r="G145">
        <v>317.8</v>
      </c>
      <c r="H145">
        <v>0.75</v>
      </c>
    </row>
    <row r="146" spans="1:8">
      <c r="A146" t="s">
        <v>379</v>
      </c>
      <c r="B146" t="s">
        <v>193</v>
      </c>
      <c r="C146" t="str">
        <f>VLOOKUP(B146,dictTech!$A$2:$B$32,2,FALSE)</f>
        <v>OCGT</v>
      </c>
      <c r="D146" t="s">
        <v>326</v>
      </c>
      <c r="E146">
        <v>11</v>
      </c>
      <c r="F146" t="s">
        <v>179</v>
      </c>
      <c r="G146">
        <v>84</v>
      </c>
      <c r="H146">
        <v>0.32800000000000001</v>
      </c>
    </row>
    <row r="147" spans="1:8">
      <c r="A147" t="s">
        <v>650</v>
      </c>
      <c r="B147" t="s">
        <v>623</v>
      </c>
      <c r="C147" t="str">
        <f>VLOOKUP(B147,dictTech!$A$2:$B$32,2,FALSE)</f>
        <v>Fuel oil PGT</v>
      </c>
      <c r="D147" t="s">
        <v>326</v>
      </c>
      <c r="E147">
        <v>8</v>
      </c>
      <c r="F147" t="s">
        <v>179</v>
      </c>
      <c r="G147">
        <v>303</v>
      </c>
      <c r="H147">
        <v>0.33</v>
      </c>
    </row>
    <row r="148" spans="1:8">
      <c r="A148" t="s">
        <v>649</v>
      </c>
      <c r="B148" t="s">
        <v>623</v>
      </c>
      <c r="C148" t="str">
        <f>VLOOKUP(B148,dictTech!$A$2:$B$32,2,FALSE)</f>
        <v>Fuel oil PGT</v>
      </c>
      <c r="D148" t="s">
        <v>326</v>
      </c>
      <c r="E148">
        <v>4</v>
      </c>
      <c r="F148" t="s">
        <v>179</v>
      </c>
      <c r="G148">
        <v>303</v>
      </c>
      <c r="H148">
        <v>0.33</v>
      </c>
    </row>
    <row r="149" spans="1:8">
      <c r="A149" t="s">
        <v>425</v>
      </c>
      <c r="B149" t="s">
        <v>193</v>
      </c>
      <c r="C149" t="str">
        <f>VLOOKUP(B149,dictTech!$A$2:$B$32,2,FALSE)</f>
        <v>OCGT</v>
      </c>
      <c r="D149" t="s">
        <v>326</v>
      </c>
      <c r="E149">
        <v>1</v>
      </c>
      <c r="F149" t="s">
        <v>179</v>
      </c>
      <c r="G149">
        <v>321</v>
      </c>
      <c r="H149">
        <v>0.39600000000000002</v>
      </c>
    </row>
    <row r="150" spans="1:8">
      <c r="A150" t="s">
        <v>521</v>
      </c>
      <c r="B150" t="s">
        <v>324</v>
      </c>
      <c r="C150" t="str">
        <f>VLOOKUP(B150,dictTech!$A$2:$B$32,2,FALSE)</f>
        <v>Coal PSC</v>
      </c>
      <c r="D150" t="s">
        <v>326</v>
      </c>
      <c r="E150">
        <v>36</v>
      </c>
      <c r="F150" t="s">
        <v>179</v>
      </c>
      <c r="G150">
        <v>794</v>
      </c>
      <c r="H150">
        <v>0.44800000000000001</v>
      </c>
    </row>
    <row r="151" spans="1:8">
      <c r="A151" t="s">
        <v>633</v>
      </c>
      <c r="B151" t="s">
        <v>623</v>
      </c>
      <c r="C151" t="str">
        <f>VLOOKUP(B151,dictTech!$A$2:$B$32,2,FALSE)</f>
        <v>Fuel oil PGT</v>
      </c>
      <c r="D151" t="s">
        <v>326</v>
      </c>
      <c r="E151">
        <v>17</v>
      </c>
      <c r="F151" t="s">
        <v>179</v>
      </c>
      <c r="G151">
        <v>106</v>
      </c>
      <c r="H151">
        <v>0.38300000000000001</v>
      </c>
    </row>
    <row r="152" spans="1:8">
      <c r="A152" t="s">
        <v>632</v>
      </c>
      <c r="B152" t="s">
        <v>623</v>
      </c>
      <c r="C152" t="str">
        <f>VLOOKUP(B152,dictTech!$A$2:$B$32,2,FALSE)</f>
        <v>Fuel oil PGT</v>
      </c>
      <c r="D152" t="s">
        <v>326</v>
      </c>
      <c r="E152">
        <v>6</v>
      </c>
      <c r="F152" t="s">
        <v>179</v>
      </c>
      <c r="G152">
        <v>106</v>
      </c>
      <c r="H152">
        <v>0.38300000000000001</v>
      </c>
    </row>
    <row r="153" spans="1:8">
      <c r="A153" t="s">
        <v>362</v>
      </c>
      <c r="B153" t="s">
        <v>167</v>
      </c>
      <c r="C153" t="str">
        <f>VLOOKUP(B153,dictTech!$A$2:$B$32,2,FALSE)</f>
        <v>CCGT</v>
      </c>
      <c r="D153" t="s">
        <v>326</v>
      </c>
      <c r="E153">
        <v>10</v>
      </c>
      <c r="F153" t="s">
        <v>179</v>
      </c>
      <c r="G153">
        <v>66</v>
      </c>
      <c r="H153">
        <v>0.51300000000000001</v>
      </c>
    </row>
    <row r="154" spans="1:8">
      <c r="A154" t="s">
        <v>640</v>
      </c>
      <c r="B154" t="s">
        <v>623</v>
      </c>
      <c r="C154" t="str">
        <f>VLOOKUP(B154,dictTech!$A$2:$B$32,2,FALSE)</f>
        <v>Fuel oil PGT</v>
      </c>
      <c r="D154" t="s">
        <v>326</v>
      </c>
      <c r="E154">
        <v>4</v>
      </c>
      <c r="F154" t="s">
        <v>179</v>
      </c>
      <c r="G154">
        <v>386</v>
      </c>
      <c r="H154">
        <v>0.35599999999999998</v>
      </c>
    </row>
    <row r="155" spans="1:8">
      <c r="A155" t="s">
        <v>639</v>
      </c>
      <c r="B155" t="s">
        <v>623</v>
      </c>
      <c r="C155" t="str">
        <f>VLOOKUP(B155,dictTech!$A$2:$B$32,2,FALSE)</f>
        <v>Fuel oil PGT</v>
      </c>
      <c r="D155" t="s">
        <v>326</v>
      </c>
      <c r="E155">
        <v>29</v>
      </c>
      <c r="F155" t="s">
        <v>179</v>
      </c>
      <c r="G155">
        <v>386</v>
      </c>
      <c r="H155">
        <v>0.35499999999999998</v>
      </c>
    </row>
    <row r="156" spans="1:8">
      <c r="A156" t="s">
        <v>437</v>
      </c>
      <c r="B156" t="s">
        <v>193</v>
      </c>
      <c r="C156" t="str">
        <f>VLOOKUP(B156,dictTech!$A$2:$B$32,2,FALSE)</f>
        <v>OCGT</v>
      </c>
      <c r="D156" t="s">
        <v>326</v>
      </c>
      <c r="E156">
        <v>26</v>
      </c>
      <c r="F156" t="s">
        <v>179</v>
      </c>
      <c r="G156">
        <v>415</v>
      </c>
      <c r="H156">
        <v>0.35599999999999998</v>
      </c>
    </row>
    <row r="157" spans="1:8">
      <c r="A157" t="s">
        <v>333</v>
      </c>
      <c r="B157" t="s">
        <v>226</v>
      </c>
      <c r="C157" t="str">
        <f>VLOOKUP(B157,dictTech!$A$2:$B$32,2,FALSE)</f>
        <v>Nuclear</v>
      </c>
      <c r="D157" t="s">
        <v>326</v>
      </c>
      <c r="E157">
        <v>38</v>
      </c>
      <c r="F157" t="s">
        <v>179</v>
      </c>
      <c r="G157">
        <v>1410</v>
      </c>
      <c r="H157">
        <v>0.33</v>
      </c>
    </row>
    <row r="158" spans="1:8">
      <c r="A158" t="s">
        <v>630</v>
      </c>
      <c r="B158" t="s">
        <v>623</v>
      </c>
      <c r="C158" t="str">
        <f>VLOOKUP(B158,dictTech!$A$2:$B$32,2,FALSE)</f>
        <v>Fuel oil PGT</v>
      </c>
      <c r="D158" t="s">
        <v>326</v>
      </c>
      <c r="E158">
        <v>16</v>
      </c>
      <c r="F158" t="s">
        <v>179</v>
      </c>
      <c r="G158">
        <v>88</v>
      </c>
      <c r="H158">
        <v>0.35399999999999998</v>
      </c>
    </row>
    <row r="159" spans="1:8">
      <c r="A159" t="s">
        <v>586</v>
      </c>
      <c r="B159" t="s">
        <v>228</v>
      </c>
      <c r="C159" t="str">
        <f>VLOOKUP(B159,dictTech!$A$2:$B$32,2,FALSE)</f>
        <v>Hydropower_reservoir_medium</v>
      </c>
      <c r="D159" t="s">
        <v>326</v>
      </c>
      <c r="E159">
        <v>33</v>
      </c>
      <c r="F159" t="s">
        <v>179</v>
      </c>
      <c r="G159">
        <v>66</v>
      </c>
      <c r="H159">
        <v>0.8</v>
      </c>
    </row>
    <row r="160" spans="1:8">
      <c r="A160" t="s">
        <v>584</v>
      </c>
      <c r="B160" t="s">
        <v>228</v>
      </c>
      <c r="C160" t="str">
        <f>VLOOKUP(B160,dictTech!$A$2:$B$32,2,FALSE)</f>
        <v>Hydropower_reservoir_medium</v>
      </c>
      <c r="D160" t="s">
        <v>326</v>
      </c>
      <c r="E160">
        <v>45</v>
      </c>
      <c r="F160" t="s">
        <v>179</v>
      </c>
      <c r="G160">
        <v>53.7</v>
      </c>
      <c r="H160">
        <v>0.8</v>
      </c>
    </row>
    <row r="161" spans="1:8">
      <c r="A161" t="s">
        <v>325</v>
      </c>
      <c r="B161" t="s">
        <v>226</v>
      </c>
      <c r="C161" t="str">
        <f>VLOOKUP(B161,dictTech!$A$2:$B$32,2,FALSE)</f>
        <v>Nuclear</v>
      </c>
      <c r="D161" t="s">
        <v>326</v>
      </c>
      <c r="E161">
        <v>35</v>
      </c>
      <c r="F161" t="s">
        <v>179</v>
      </c>
      <c r="G161">
        <v>1284</v>
      </c>
      <c r="H161">
        <v>0.33</v>
      </c>
    </row>
    <row r="162" spans="1:8">
      <c r="A162" t="s">
        <v>327</v>
      </c>
      <c r="B162" t="s">
        <v>226</v>
      </c>
      <c r="C162" t="str">
        <f>VLOOKUP(B162,dictTech!$A$2:$B$32,2,FALSE)</f>
        <v>Nuclear</v>
      </c>
      <c r="D162" t="s">
        <v>326</v>
      </c>
      <c r="E162">
        <v>36</v>
      </c>
      <c r="F162" t="s">
        <v>179</v>
      </c>
      <c r="G162">
        <v>1288</v>
      </c>
      <c r="H162">
        <v>0.33</v>
      </c>
    </row>
    <row r="163" spans="1:8">
      <c r="A163" t="s">
        <v>329</v>
      </c>
      <c r="B163" t="s">
        <v>226</v>
      </c>
      <c r="C163" t="str">
        <f>VLOOKUP(B163,dictTech!$A$2:$B$32,2,FALSE)</f>
        <v>Nuclear</v>
      </c>
      <c r="D163" t="s">
        <v>326</v>
      </c>
      <c r="E163">
        <v>33</v>
      </c>
      <c r="F163" t="s">
        <v>179</v>
      </c>
      <c r="G163">
        <v>1336</v>
      </c>
      <c r="H163">
        <v>0.33</v>
      </c>
    </row>
    <row r="164" spans="1:8">
      <c r="A164" t="s">
        <v>331</v>
      </c>
      <c r="B164" t="s">
        <v>226</v>
      </c>
      <c r="C164" t="str">
        <f>VLOOKUP(B164,dictTech!$A$2:$B$32,2,FALSE)</f>
        <v>Nuclear</v>
      </c>
      <c r="D164" t="s">
        <v>326</v>
      </c>
      <c r="E164">
        <v>31</v>
      </c>
      <c r="F164" t="s">
        <v>179</v>
      </c>
      <c r="G164">
        <v>1402</v>
      </c>
      <c r="H164">
        <v>0.33</v>
      </c>
    </row>
    <row r="165" spans="1:8">
      <c r="A165" t="s">
        <v>412</v>
      </c>
      <c r="B165" t="s">
        <v>167</v>
      </c>
      <c r="C165" t="str">
        <f>VLOOKUP(B165,dictTech!$A$2:$B$32,2,FALSE)</f>
        <v>CCGT</v>
      </c>
      <c r="D165" t="s">
        <v>326</v>
      </c>
      <c r="E165">
        <v>24</v>
      </c>
      <c r="F165" t="s">
        <v>179</v>
      </c>
      <c r="G165">
        <v>160</v>
      </c>
      <c r="H165">
        <v>0.51300000000000001</v>
      </c>
    </row>
    <row r="166" spans="1:8">
      <c r="A166" t="s">
        <v>531</v>
      </c>
      <c r="B166" t="s">
        <v>526</v>
      </c>
      <c r="C166" t="str">
        <f>VLOOKUP(B166,dictTech!$A$2:$B$32,2,FALSE)</f>
        <v>Lignite PSC</v>
      </c>
      <c r="D166" t="s">
        <v>326</v>
      </c>
      <c r="E166">
        <v>22</v>
      </c>
      <c r="F166" t="s">
        <v>179</v>
      </c>
      <c r="G166">
        <v>164</v>
      </c>
      <c r="H166">
        <v>0.35699999999999998</v>
      </c>
    </row>
    <row r="167" spans="1:8">
      <c r="A167" t="s">
        <v>450</v>
      </c>
      <c r="B167" t="s">
        <v>167</v>
      </c>
      <c r="C167" t="str">
        <f>VLOOKUP(B167,dictTech!$A$2:$B$32,2,FALSE)</f>
        <v>CCGT</v>
      </c>
      <c r="D167" t="s">
        <v>326</v>
      </c>
      <c r="E167">
        <v>20</v>
      </c>
      <c r="F167" t="s">
        <v>179</v>
      </c>
      <c r="G167">
        <v>800</v>
      </c>
      <c r="H167">
        <v>0.56699999999999995</v>
      </c>
    </row>
    <row r="168" spans="1:8">
      <c r="A168" t="s">
        <v>441</v>
      </c>
      <c r="B168" t="s">
        <v>167</v>
      </c>
      <c r="C168" t="str">
        <f>VLOOKUP(B168,dictTech!$A$2:$B$32,2,FALSE)</f>
        <v>CCGT</v>
      </c>
      <c r="D168" t="s">
        <v>326</v>
      </c>
      <c r="E168">
        <v>18</v>
      </c>
      <c r="F168" t="s">
        <v>179</v>
      </c>
      <c r="G168">
        <v>430</v>
      </c>
      <c r="H168">
        <v>0.59899999999999998</v>
      </c>
    </row>
    <row r="169" spans="1:8">
      <c r="A169" t="s">
        <v>504</v>
      </c>
      <c r="B169" t="s">
        <v>324</v>
      </c>
      <c r="C169" t="str">
        <f>VLOOKUP(B169,dictTech!$A$2:$B$32,2,FALSE)</f>
        <v>Coal PSC</v>
      </c>
      <c r="D169" t="s">
        <v>326</v>
      </c>
      <c r="E169">
        <v>34</v>
      </c>
      <c r="F169" t="s">
        <v>179</v>
      </c>
      <c r="G169">
        <v>514</v>
      </c>
      <c r="H169">
        <v>0.41</v>
      </c>
    </row>
    <row r="170" spans="1:8">
      <c r="A170" t="s">
        <v>609</v>
      </c>
      <c r="B170" t="s">
        <v>228</v>
      </c>
      <c r="C170" t="str">
        <f>VLOOKUP(B170,dictTech!$A$2:$B$32,2,FALSE)</f>
        <v>Hydropower_reservoir_medium</v>
      </c>
      <c r="D170" t="s">
        <v>326</v>
      </c>
      <c r="E170">
        <v>40</v>
      </c>
      <c r="F170" t="s">
        <v>179</v>
      </c>
      <c r="G170">
        <v>153</v>
      </c>
      <c r="H170">
        <v>0.75</v>
      </c>
    </row>
    <row r="171" spans="1:8">
      <c r="A171" t="s">
        <v>511</v>
      </c>
      <c r="B171" t="s">
        <v>324</v>
      </c>
      <c r="C171" t="str">
        <f>VLOOKUP(B171,dictTech!$A$2:$B$32,2,FALSE)</f>
        <v>Coal PSC</v>
      </c>
      <c r="D171" t="s">
        <v>326</v>
      </c>
      <c r="E171">
        <v>8</v>
      </c>
      <c r="F171" t="s">
        <v>179</v>
      </c>
      <c r="G171">
        <v>721</v>
      </c>
      <c r="H171">
        <v>0.38300000000000001</v>
      </c>
    </row>
    <row r="172" spans="1:8">
      <c r="A172" t="s">
        <v>484</v>
      </c>
      <c r="B172" t="s">
        <v>324</v>
      </c>
      <c r="C172" t="str">
        <f>VLOOKUP(B172,dictTech!$A$2:$B$32,2,FALSE)</f>
        <v>Coal PSC</v>
      </c>
      <c r="D172" t="s">
        <v>326</v>
      </c>
      <c r="E172">
        <v>23</v>
      </c>
      <c r="F172" t="s">
        <v>179</v>
      </c>
      <c r="G172">
        <v>283</v>
      </c>
      <c r="H172">
        <v>0.43</v>
      </c>
    </row>
    <row r="173" spans="1:8">
      <c r="A173" t="s">
        <v>461</v>
      </c>
      <c r="B173" t="s">
        <v>324</v>
      </c>
      <c r="C173" t="str">
        <f>VLOOKUP(B173,dictTech!$A$2:$B$32,2,FALSE)</f>
        <v>Coal PSC</v>
      </c>
      <c r="D173" t="s">
        <v>326</v>
      </c>
      <c r="E173">
        <v>39</v>
      </c>
      <c r="F173" t="s">
        <v>179</v>
      </c>
      <c r="G173">
        <v>106</v>
      </c>
      <c r="H173">
        <v>0.43</v>
      </c>
    </row>
    <row r="174" spans="1:8">
      <c r="A174" t="s">
        <v>464</v>
      </c>
      <c r="B174" t="s">
        <v>324</v>
      </c>
      <c r="C174" t="str">
        <f>VLOOKUP(B174,dictTech!$A$2:$B$32,2,FALSE)</f>
        <v>Coal PSC</v>
      </c>
      <c r="D174" t="s">
        <v>326</v>
      </c>
      <c r="E174">
        <v>35</v>
      </c>
      <c r="F174" t="s">
        <v>179</v>
      </c>
      <c r="G174">
        <v>120</v>
      </c>
      <c r="H174">
        <v>0.27300000000000002</v>
      </c>
    </row>
    <row r="175" spans="1:8">
      <c r="A175" t="s">
        <v>373</v>
      </c>
      <c r="B175" t="s">
        <v>167</v>
      </c>
      <c r="C175" t="str">
        <f>VLOOKUP(B175,dictTech!$A$2:$B$32,2,FALSE)</f>
        <v>CCGT</v>
      </c>
      <c r="D175" t="s">
        <v>326</v>
      </c>
      <c r="E175">
        <v>6</v>
      </c>
      <c r="F175" t="s">
        <v>179</v>
      </c>
      <c r="G175">
        <v>77.599999999999994</v>
      </c>
      <c r="H175">
        <v>0.55400000000000005</v>
      </c>
    </row>
    <row r="176" spans="1:8">
      <c r="A176" t="s">
        <v>357</v>
      </c>
      <c r="B176" t="s">
        <v>167</v>
      </c>
      <c r="C176" t="str">
        <f>VLOOKUP(B176,dictTech!$A$2:$B$32,2,FALSE)</f>
        <v>CCGT</v>
      </c>
      <c r="D176" t="s">
        <v>326</v>
      </c>
      <c r="E176">
        <v>26</v>
      </c>
      <c r="F176" t="s">
        <v>179</v>
      </c>
      <c r="G176">
        <v>61.1</v>
      </c>
      <c r="H176">
        <v>0.55400000000000005</v>
      </c>
    </row>
    <row r="177" spans="1:8">
      <c r="A177" t="s">
        <v>356</v>
      </c>
      <c r="B177" t="s">
        <v>193</v>
      </c>
      <c r="C177" t="str">
        <f>VLOOKUP(B177,dictTech!$A$2:$B$32,2,FALSE)</f>
        <v>OCGT</v>
      </c>
      <c r="D177" t="s">
        <v>326</v>
      </c>
      <c r="E177">
        <v>1</v>
      </c>
      <c r="F177" t="s">
        <v>179</v>
      </c>
      <c r="G177">
        <v>60.6</v>
      </c>
      <c r="H177">
        <v>0.40300000000000002</v>
      </c>
    </row>
    <row r="178" spans="1:8">
      <c r="A178" t="s">
        <v>442</v>
      </c>
      <c r="B178" t="s">
        <v>167</v>
      </c>
      <c r="C178" t="str">
        <f>VLOOKUP(B178,dictTech!$A$2:$B$32,2,FALSE)</f>
        <v>CCGT</v>
      </c>
      <c r="D178" t="s">
        <v>326</v>
      </c>
      <c r="E178">
        <v>14</v>
      </c>
      <c r="F178" t="s">
        <v>179</v>
      </c>
      <c r="G178">
        <v>434.2</v>
      </c>
      <c r="H178">
        <v>0.54500000000000004</v>
      </c>
    </row>
    <row r="179" spans="1:8">
      <c r="A179" t="s">
        <v>426</v>
      </c>
      <c r="B179" t="s">
        <v>193</v>
      </c>
      <c r="C179" t="str">
        <f>VLOOKUP(B179,dictTech!$A$2:$B$32,2,FALSE)</f>
        <v>OCGT</v>
      </c>
      <c r="D179" t="s">
        <v>326</v>
      </c>
      <c r="E179">
        <v>16</v>
      </c>
      <c r="F179" t="s">
        <v>179</v>
      </c>
      <c r="G179">
        <v>335</v>
      </c>
      <c r="H179">
        <v>0.437</v>
      </c>
    </row>
    <row r="180" spans="1:8">
      <c r="A180" t="s">
        <v>445</v>
      </c>
      <c r="B180" t="s">
        <v>167</v>
      </c>
      <c r="C180" t="str">
        <f>VLOOKUP(B180,dictTech!$A$2:$B$32,2,FALSE)</f>
        <v>CCGT</v>
      </c>
      <c r="D180" t="s">
        <v>326</v>
      </c>
      <c r="E180">
        <v>9</v>
      </c>
      <c r="F180" t="s">
        <v>179</v>
      </c>
      <c r="G180">
        <v>490</v>
      </c>
      <c r="H180">
        <v>0.56299999999999994</v>
      </c>
    </row>
    <row r="181" spans="1:8">
      <c r="A181" t="s">
        <v>462</v>
      </c>
      <c r="B181" t="s">
        <v>324</v>
      </c>
      <c r="C181" t="str">
        <f>VLOOKUP(B181,dictTech!$A$2:$B$32,2,FALSE)</f>
        <v>Coal PSC</v>
      </c>
      <c r="D181" t="s">
        <v>326</v>
      </c>
      <c r="E181">
        <v>30</v>
      </c>
      <c r="F181" t="s">
        <v>179</v>
      </c>
      <c r="G181">
        <v>110</v>
      </c>
      <c r="H181">
        <v>0.35299999999999998</v>
      </c>
    </row>
    <row r="182" spans="1:8">
      <c r="A182" t="s">
        <v>388</v>
      </c>
      <c r="B182" t="s">
        <v>167</v>
      </c>
      <c r="C182" t="str">
        <f>VLOOKUP(B182,dictTech!$A$2:$B$32,2,FALSE)</f>
        <v>CCGT</v>
      </c>
      <c r="D182" t="s">
        <v>326</v>
      </c>
      <c r="E182">
        <v>16</v>
      </c>
      <c r="F182" t="s">
        <v>179</v>
      </c>
      <c r="G182">
        <v>97.9</v>
      </c>
      <c r="H182">
        <v>0.58499999999999996</v>
      </c>
    </row>
    <row r="183" spans="1:8">
      <c r="A183" t="s">
        <v>644</v>
      </c>
      <c r="B183" t="s">
        <v>623</v>
      </c>
      <c r="C183" t="str">
        <f>VLOOKUP(B183,dictTech!$A$2:$B$32,2,FALSE)</f>
        <v>Fuel oil PGT</v>
      </c>
      <c r="D183" t="s">
        <v>326</v>
      </c>
      <c r="E183">
        <v>25</v>
      </c>
      <c r="F183" t="s">
        <v>179</v>
      </c>
      <c r="G183">
        <v>97</v>
      </c>
      <c r="H183">
        <v>0.33</v>
      </c>
    </row>
    <row r="184" spans="1:8">
      <c r="A184" t="s">
        <v>643</v>
      </c>
      <c r="B184" t="s">
        <v>623</v>
      </c>
      <c r="C184" t="str">
        <f>VLOOKUP(B184,dictTech!$A$2:$B$32,2,FALSE)</f>
        <v>Fuel oil PGT</v>
      </c>
      <c r="D184" t="s">
        <v>326</v>
      </c>
      <c r="E184">
        <v>14</v>
      </c>
      <c r="F184" t="s">
        <v>179</v>
      </c>
      <c r="G184">
        <v>97</v>
      </c>
      <c r="H184">
        <v>0.33</v>
      </c>
    </row>
    <row r="185" spans="1:8">
      <c r="A185" t="s">
        <v>435</v>
      </c>
      <c r="B185" t="s">
        <v>167</v>
      </c>
      <c r="C185" t="str">
        <f>VLOOKUP(B185,dictTech!$A$2:$B$32,2,FALSE)</f>
        <v>CCGT</v>
      </c>
      <c r="D185" t="s">
        <v>326</v>
      </c>
      <c r="E185">
        <v>7</v>
      </c>
      <c r="F185" t="s">
        <v>179</v>
      </c>
      <c r="G185">
        <v>390</v>
      </c>
      <c r="H185">
        <v>0.52700000000000002</v>
      </c>
    </row>
    <row r="186" spans="1:8">
      <c r="A186" t="s">
        <v>608</v>
      </c>
      <c r="B186" t="s">
        <v>228</v>
      </c>
      <c r="C186" t="str">
        <f>VLOOKUP(B186,dictTech!$A$2:$B$32,2,FALSE)</f>
        <v>Hydropower_reservoir_medium</v>
      </c>
      <c r="D186" t="s">
        <v>326</v>
      </c>
      <c r="E186">
        <v>34</v>
      </c>
      <c r="F186" t="s">
        <v>179</v>
      </c>
      <c r="G186">
        <v>150</v>
      </c>
      <c r="H186">
        <v>0.75</v>
      </c>
    </row>
    <row r="187" spans="1:8">
      <c r="A187" t="s">
        <v>635</v>
      </c>
      <c r="B187" t="s">
        <v>623</v>
      </c>
      <c r="C187" t="str">
        <f>VLOOKUP(B187,dictTech!$A$2:$B$32,2,FALSE)</f>
        <v>Fuel oil PGT</v>
      </c>
      <c r="D187" t="s">
        <v>326</v>
      </c>
      <c r="E187">
        <v>3</v>
      </c>
      <c r="F187" t="s">
        <v>179</v>
      </c>
      <c r="G187">
        <v>136</v>
      </c>
      <c r="H187">
        <v>0.33100000000000002</v>
      </c>
    </row>
    <row r="188" spans="1:8">
      <c r="A188" t="s">
        <v>475</v>
      </c>
      <c r="B188" t="s">
        <v>324</v>
      </c>
      <c r="C188" t="str">
        <f>VLOOKUP(B188,dictTech!$A$2:$B$32,2,FALSE)</f>
        <v>Coal PSC</v>
      </c>
      <c r="D188" t="s">
        <v>326</v>
      </c>
      <c r="E188">
        <v>30</v>
      </c>
      <c r="F188" t="s">
        <v>179</v>
      </c>
      <c r="G188">
        <v>148</v>
      </c>
      <c r="H188">
        <v>0.45300000000000001</v>
      </c>
    </row>
    <row r="189" spans="1:8">
      <c r="A189" t="s">
        <v>459</v>
      </c>
      <c r="B189" t="s">
        <v>324</v>
      </c>
      <c r="C189" t="str">
        <f>VLOOKUP(B189,dictTech!$A$2:$B$32,2,FALSE)</f>
        <v>Coal PSC</v>
      </c>
      <c r="D189" t="s">
        <v>326</v>
      </c>
      <c r="E189">
        <v>25</v>
      </c>
      <c r="F189" t="s">
        <v>179</v>
      </c>
      <c r="G189">
        <v>96</v>
      </c>
      <c r="H189">
        <v>0.45300000000000001</v>
      </c>
    </row>
    <row r="190" spans="1:8">
      <c r="A190" t="s">
        <v>636</v>
      </c>
      <c r="B190" t="s">
        <v>623</v>
      </c>
      <c r="C190" t="str">
        <f>VLOOKUP(B190,dictTech!$A$2:$B$32,2,FALSE)</f>
        <v>Fuel oil PGT</v>
      </c>
      <c r="D190" t="s">
        <v>326</v>
      </c>
      <c r="E190">
        <v>14</v>
      </c>
      <c r="F190" t="s">
        <v>179</v>
      </c>
      <c r="G190">
        <v>206</v>
      </c>
      <c r="H190">
        <v>0.38</v>
      </c>
    </row>
    <row r="191" spans="1:8">
      <c r="A191" t="s">
        <v>486</v>
      </c>
      <c r="B191" t="s">
        <v>324</v>
      </c>
      <c r="C191" t="str">
        <f>VLOOKUP(B191,dictTech!$A$2:$B$32,2,FALSE)</f>
        <v>Coal PSC</v>
      </c>
      <c r="D191" t="s">
        <v>326</v>
      </c>
      <c r="E191">
        <v>4</v>
      </c>
      <c r="F191" t="s">
        <v>179</v>
      </c>
      <c r="G191">
        <v>310</v>
      </c>
      <c r="H191">
        <v>0.38</v>
      </c>
    </row>
    <row r="192" spans="1:8">
      <c r="A192" t="s">
        <v>513</v>
      </c>
      <c r="B192" t="s">
        <v>324</v>
      </c>
      <c r="C192" t="str">
        <f>VLOOKUP(B192,dictTech!$A$2:$B$32,2,FALSE)</f>
        <v>Coal PSC</v>
      </c>
      <c r="D192" t="s">
        <v>326</v>
      </c>
      <c r="E192">
        <v>22</v>
      </c>
      <c r="F192" t="s">
        <v>179</v>
      </c>
      <c r="G192">
        <v>731</v>
      </c>
      <c r="H192">
        <v>0.46300000000000002</v>
      </c>
    </row>
    <row r="193" spans="1:8">
      <c r="A193" t="s">
        <v>592</v>
      </c>
      <c r="B193" t="s">
        <v>228</v>
      </c>
      <c r="C193" t="str">
        <f>VLOOKUP(B193,dictTech!$A$2:$B$32,2,FALSE)</f>
        <v>Hydropower_reservoir_medium</v>
      </c>
      <c r="D193" t="s">
        <v>326</v>
      </c>
      <c r="E193">
        <v>17</v>
      </c>
      <c r="F193" t="s">
        <v>179</v>
      </c>
      <c r="G193">
        <v>99</v>
      </c>
      <c r="H193">
        <v>0.75</v>
      </c>
    </row>
    <row r="194" spans="1:8">
      <c r="A194" t="s">
        <v>485</v>
      </c>
      <c r="B194" t="s">
        <v>324</v>
      </c>
      <c r="C194" t="str">
        <f>VLOOKUP(B194,dictTech!$A$2:$B$32,2,FALSE)</f>
        <v>Coal PSC</v>
      </c>
      <c r="D194" t="s">
        <v>326</v>
      </c>
      <c r="E194">
        <v>7</v>
      </c>
      <c r="F194" t="s">
        <v>179</v>
      </c>
      <c r="G194">
        <v>300</v>
      </c>
      <c r="H194">
        <v>0.373</v>
      </c>
    </row>
    <row r="195" spans="1:8">
      <c r="A195" t="s">
        <v>469</v>
      </c>
      <c r="B195" t="s">
        <v>324</v>
      </c>
      <c r="C195" t="str">
        <f>VLOOKUP(B195,dictTech!$A$2:$B$32,2,FALSE)</f>
        <v>Coal PSC</v>
      </c>
      <c r="D195" t="s">
        <v>326</v>
      </c>
      <c r="E195">
        <v>33</v>
      </c>
      <c r="F195" t="s">
        <v>179</v>
      </c>
      <c r="G195">
        <v>127</v>
      </c>
      <c r="H195">
        <v>0.34499999999999997</v>
      </c>
    </row>
    <row r="196" spans="1:8">
      <c r="A196" t="s">
        <v>463</v>
      </c>
      <c r="B196" t="s">
        <v>324</v>
      </c>
      <c r="C196" t="str">
        <f>VLOOKUP(B196,dictTech!$A$2:$B$32,2,FALSE)</f>
        <v>Coal PSC</v>
      </c>
      <c r="D196" t="s">
        <v>326</v>
      </c>
      <c r="E196">
        <v>39</v>
      </c>
      <c r="F196" t="s">
        <v>179</v>
      </c>
      <c r="G196">
        <v>119</v>
      </c>
      <c r="H196">
        <v>0.39800000000000002</v>
      </c>
    </row>
    <row r="197" spans="1:8">
      <c r="A197" t="s">
        <v>411</v>
      </c>
      <c r="B197" t="s">
        <v>193</v>
      </c>
      <c r="C197" t="str">
        <f>VLOOKUP(B197,dictTech!$A$2:$B$32,2,FALSE)</f>
        <v>OCGT</v>
      </c>
      <c r="D197" t="s">
        <v>326</v>
      </c>
      <c r="E197">
        <v>3</v>
      </c>
      <c r="F197" t="s">
        <v>179</v>
      </c>
      <c r="G197">
        <v>155</v>
      </c>
      <c r="H197">
        <v>0.35399999999999998</v>
      </c>
    </row>
    <row r="198" spans="1:8">
      <c r="A198" t="s">
        <v>500</v>
      </c>
      <c r="B198" t="s">
        <v>324</v>
      </c>
      <c r="C198" t="str">
        <f>VLOOKUP(B198,dictTech!$A$2:$B$32,2,FALSE)</f>
        <v>Coal PSC</v>
      </c>
      <c r="D198" t="s">
        <v>326</v>
      </c>
      <c r="E198">
        <v>6</v>
      </c>
      <c r="F198" t="s">
        <v>179</v>
      </c>
      <c r="G198">
        <v>449</v>
      </c>
      <c r="H198">
        <v>0.45800000000000002</v>
      </c>
    </row>
    <row r="199" spans="1:8">
      <c r="A199" t="s">
        <v>481</v>
      </c>
      <c r="B199" t="s">
        <v>324</v>
      </c>
      <c r="C199" t="str">
        <f>VLOOKUP(B199,dictTech!$A$2:$B$32,2,FALSE)</f>
        <v>Coal PSC</v>
      </c>
      <c r="D199" t="s">
        <v>326</v>
      </c>
      <c r="E199">
        <v>8</v>
      </c>
      <c r="F199" t="s">
        <v>179</v>
      </c>
      <c r="G199">
        <v>280</v>
      </c>
      <c r="H199">
        <v>0.39800000000000002</v>
      </c>
    </row>
    <row r="200" spans="1:8">
      <c r="A200" t="s">
        <v>553</v>
      </c>
      <c r="B200" t="s">
        <v>526</v>
      </c>
      <c r="C200" t="str">
        <f>VLOOKUP(B200,dictTech!$A$2:$B$32,2,FALSE)</f>
        <v>Lignite PSC</v>
      </c>
      <c r="D200" t="s">
        <v>326</v>
      </c>
      <c r="E200">
        <v>13</v>
      </c>
      <c r="F200" t="s">
        <v>179</v>
      </c>
      <c r="G200">
        <v>465</v>
      </c>
      <c r="H200">
        <v>0.39</v>
      </c>
    </row>
    <row r="201" spans="1:8">
      <c r="A201" t="s">
        <v>552</v>
      </c>
      <c r="B201" t="s">
        <v>526</v>
      </c>
      <c r="C201" t="str">
        <f>VLOOKUP(B201,dictTech!$A$2:$B$32,2,FALSE)</f>
        <v>Lignite PSC</v>
      </c>
      <c r="D201" t="s">
        <v>326</v>
      </c>
      <c r="E201">
        <v>27</v>
      </c>
      <c r="F201" t="s">
        <v>179</v>
      </c>
      <c r="G201">
        <v>465</v>
      </c>
      <c r="H201">
        <v>0.39</v>
      </c>
    </row>
    <row r="202" spans="1:8">
      <c r="A202" t="s">
        <v>551</v>
      </c>
      <c r="B202" t="s">
        <v>526</v>
      </c>
      <c r="C202" t="str">
        <f>VLOOKUP(B202,dictTech!$A$2:$B$32,2,FALSE)</f>
        <v>Lignite PSC</v>
      </c>
      <c r="D202" t="s">
        <v>326</v>
      </c>
      <c r="E202">
        <v>16</v>
      </c>
      <c r="F202" t="s">
        <v>179</v>
      </c>
      <c r="G202">
        <v>465</v>
      </c>
      <c r="H202">
        <v>0.39</v>
      </c>
    </row>
    <row r="203" spans="1:8">
      <c r="A203" t="s">
        <v>550</v>
      </c>
      <c r="B203" t="s">
        <v>526</v>
      </c>
      <c r="C203" t="str">
        <f>VLOOKUP(B203,dictTech!$A$2:$B$32,2,FALSE)</f>
        <v>Lignite PSC</v>
      </c>
      <c r="D203" t="s">
        <v>326</v>
      </c>
      <c r="E203">
        <v>35</v>
      </c>
      <c r="F203" t="s">
        <v>179</v>
      </c>
      <c r="G203">
        <v>465</v>
      </c>
      <c r="H203">
        <v>0.39</v>
      </c>
    </row>
    <row r="204" spans="1:8">
      <c r="A204" t="s">
        <v>549</v>
      </c>
      <c r="B204" t="s">
        <v>526</v>
      </c>
      <c r="C204" t="str">
        <f>VLOOKUP(B204,dictTech!$A$2:$B$32,2,FALSE)</f>
        <v>Lignite PSC</v>
      </c>
      <c r="D204" t="s">
        <v>326</v>
      </c>
      <c r="E204">
        <v>11</v>
      </c>
      <c r="F204" t="s">
        <v>179</v>
      </c>
      <c r="G204">
        <v>465</v>
      </c>
      <c r="H204">
        <v>0.39</v>
      </c>
    </row>
    <row r="205" spans="1:8">
      <c r="A205" t="s">
        <v>548</v>
      </c>
      <c r="B205" t="s">
        <v>526</v>
      </c>
      <c r="C205" t="str">
        <f>VLOOKUP(B205,dictTech!$A$2:$B$32,2,FALSE)</f>
        <v>Lignite PSC</v>
      </c>
      <c r="D205" t="s">
        <v>326</v>
      </c>
      <c r="E205">
        <v>9</v>
      </c>
      <c r="F205" t="s">
        <v>179</v>
      </c>
      <c r="G205">
        <v>465</v>
      </c>
      <c r="H205">
        <v>0.39</v>
      </c>
    </row>
    <row r="206" spans="1:8">
      <c r="A206" t="s">
        <v>416</v>
      </c>
      <c r="B206" t="s">
        <v>167</v>
      </c>
      <c r="C206" t="str">
        <f>VLOOKUP(B206,dictTech!$A$2:$B$32,2,FALSE)</f>
        <v>CCGT</v>
      </c>
      <c r="D206" t="s">
        <v>326</v>
      </c>
      <c r="E206">
        <v>20</v>
      </c>
      <c r="F206" t="s">
        <v>179</v>
      </c>
      <c r="G206">
        <v>201.5</v>
      </c>
      <c r="H206">
        <v>0.45</v>
      </c>
    </row>
    <row r="207" spans="1:8">
      <c r="A207" t="s">
        <v>490</v>
      </c>
      <c r="B207" t="s">
        <v>324</v>
      </c>
      <c r="C207" t="str">
        <f>VLOOKUP(B207,dictTech!$A$2:$B$32,2,FALSE)</f>
        <v>Coal PSC</v>
      </c>
      <c r="D207" t="s">
        <v>326</v>
      </c>
      <c r="E207">
        <v>26</v>
      </c>
      <c r="F207" t="s">
        <v>179</v>
      </c>
      <c r="G207">
        <v>324</v>
      </c>
      <c r="H207">
        <v>0.41799999999999998</v>
      </c>
    </row>
    <row r="208" spans="1:8">
      <c r="A208" t="s">
        <v>476</v>
      </c>
      <c r="B208" t="s">
        <v>324</v>
      </c>
      <c r="C208" t="str">
        <f>VLOOKUP(B208,dictTech!$A$2:$B$32,2,FALSE)</f>
        <v>Coal PSC</v>
      </c>
      <c r="D208" t="s">
        <v>326</v>
      </c>
      <c r="E208">
        <v>15</v>
      </c>
      <c r="F208" t="s">
        <v>179</v>
      </c>
      <c r="G208">
        <v>149</v>
      </c>
      <c r="H208">
        <v>0.41499999999999998</v>
      </c>
    </row>
    <row r="209" spans="1:8">
      <c r="A209" t="s">
        <v>646</v>
      </c>
      <c r="B209" t="s">
        <v>623</v>
      </c>
      <c r="C209" t="str">
        <f>VLOOKUP(B209,dictTech!$A$2:$B$32,2,FALSE)</f>
        <v>Fuel oil PGT</v>
      </c>
      <c r="D209" t="s">
        <v>326</v>
      </c>
      <c r="E209">
        <v>9</v>
      </c>
      <c r="F209" t="s">
        <v>179</v>
      </c>
      <c r="G209">
        <v>160</v>
      </c>
      <c r="H209">
        <v>0.33</v>
      </c>
    </row>
    <row r="210" spans="1:8">
      <c r="A210" t="s">
        <v>629</v>
      </c>
      <c r="B210" t="s">
        <v>623</v>
      </c>
      <c r="C210" t="str">
        <f>VLOOKUP(B210,dictTech!$A$2:$B$32,2,FALSE)</f>
        <v>Fuel oil PGT</v>
      </c>
      <c r="D210" t="s">
        <v>326</v>
      </c>
      <c r="E210">
        <v>13</v>
      </c>
      <c r="F210" t="s">
        <v>179</v>
      </c>
      <c r="G210">
        <v>88</v>
      </c>
      <c r="H210">
        <v>0.312</v>
      </c>
    </row>
    <row r="211" spans="1:8">
      <c r="A211" t="s">
        <v>509</v>
      </c>
      <c r="B211" t="s">
        <v>324</v>
      </c>
      <c r="C211" t="str">
        <f>VLOOKUP(B211,dictTech!$A$2:$B$32,2,FALSE)</f>
        <v>Coal PSC</v>
      </c>
      <c r="D211" t="s">
        <v>326</v>
      </c>
      <c r="E211">
        <v>30</v>
      </c>
      <c r="F211" t="s">
        <v>179</v>
      </c>
      <c r="G211">
        <v>695</v>
      </c>
      <c r="H211">
        <v>0.438</v>
      </c>
    </row>
    <row r="212" spans="1:8">
      <c r="A212" t="s">
        <v>508</v>
      </c>
      <c r="B212" t="s">
        <v>324</v>
      </c>
      <c r="C212" t="str">
        <f>VLOOKUP(B212,dictTech!$A$2:$B$32,2,FALSE)</f>
        <v>Coal PSC</v>
      </c>
      <c r="D212" t="s">
        <v>326</v>
      </c>
      <c r="E212">
        <v>22</v>
      </c>
      <c r="F212" t="s">
        <v>179</v>
      </c>
      <c r="G212">
        <v>695</v>
      </c>
      <c r="H212">
        <v>0.438</v>
      </c>
    </row>
    <row r="213" spans="1:8">
      <c r="A213" t="s">
        <v>512</v>
      </c>
      <c r="B213" t="s">
        <v>324</v>
      </c>
      <c r="C213" t="str">
        <f>VLOOKUP(B213,dictTech!$A$2:$B$32,2,FALSE)</f>
        <v>Coal PSC</v>
      </c>
      <c r="D213" t="s">
        <v>326</v>
      </c>
      <c r="E213">
        <v>4</v>
      </c>
      <c r="F213" t="s">
        <v>179</v>
      </c>
      <c r="G213">
        <v>725</v>
      </c>
      <c r="H213">
        <v>0.45800000000000002</v>
      </c>
    </row>
    <row r="214" spans="1:8">
      <c r="A214" t="s">
        <v>496</v>
      </c>
      <c r="B214" t="s">
        <v>324</v>
      </c>
      <c r="C214" t="str">
        <f>VLOOKUP(B214,dictTech!$A$2:$B$32,2,FALSE)</f>
        <v>Coal PSC</v>
      </c>
      <c r="D214" t="s">
        <v>326</v>
      </c>
      <c r="E214">
        <v>27</v>
      </c>
      <c r="F214" t="s">
        <v>179</v>
      </c>
      <c r="G214">
        <v>370</v>
      </c>
      <c r="H214">
        <v>0.39500000000000002</v>
      </c>
    </row>
    <row r="215" spans="1:8">
      <c r="A215" t="s">
        <v>488</v>
      </c>
      <c r="B215" t="s">
        <v>324</v>
      </c>
      <c r="C215" t="str">
        <f>VLOOKUP(B215,dictTech!$A$2:$B$32,2,FALSE)</f>
        <v>Coal PSC</v>
      </c>
      <c r="D215" t="s">
        <v>326</v>
      </c>
      <c r="E215">
        <v>11</v>
      </c>
      <c r="F215" t="s">
        <v>179</v>
      </c>
      <c r="G215">
        <v>322</v>
      </c>
      <c r="H215">
        <v>0.35299999999999998</v>
      </c>
    </row>
    <row r="216" spans="1:8">
      <c r="A216" t="s">
        <v>487</v>
      </c>
      <c r="B216" t="s">
        <v>324</v>
      </c>
      <c r="C216" t="str">
        <f>VLOOKUP(B216,dictTech!$A$2:$B$32,2,FALSE)</f>
        <v>Coal PSC</v>
      </c>
      <c r="D216" t="s">
        <v>326</v>
      </c>
      <c r="E216">
        <v>25</v>
      </c>
      <c r="F216" t="s">
        <v>179</v>
      </c>
      <c r="G216">
        <v>318</v>
      </c>
      <c r="H216">
        <v>0.35299999999999998</v>
      </c>
    </row>
    <row r="217" spans="1:8">
      <c r="A217" t="s">
        <v>392</v>
      </c>
      <c r="B217" t="s">
        <v>193</v>
      </c>
      <c r="C217" t="str">
        <f>VLOOKUP(B217,dictTech!$A$2:$B$32,2,FALSE)</f>
        <v>OCGT</v>
      </c>
      <c r="D217" t="s">
        <v>326</v>
      </c>
      <c r="E217">
        <v>20</v>
      </c>
      <c r="F217" t="s">
        <v>179</v>
      </c>
      <c r="G217">
        <v>102</v>
      </c>
      <c r="H217">
        <v>0.35799999999999998</v>
      </c>
    </row>
    <row r="218" spans="1:8">
      <c r="A218" t="s">
        <v>507</v>
      </c>
      <c r="B218" t="s">
        <v>324</v>
      </c>
      <c r="C218" t="str">
        <f>VLOOKUP(B218,dictTech!$A$2:$B$32,2,FALSE)</f>
        <v>Coal PSC</v>
      </c>
      <c r="D218" t="s">
        <v>326</v>
      </c>
      <c r="E218">
        <v>6</v>
      </c>
      <c r="F218" t="s">
        <v>179</v>
      </c>
      <c r="G218">
        <v>690</v>
      </c>
      <c r="H218">
        <v>0.433</v>
      </c>
    </row>
    <row r="219" spans="1:8">
      <c r="A219" t="s">
        <v>446</v>
      </c>
      <c r="B219" t="s">
        <v>193</v>
      </c>
      <c r="C219" t="str">
        <f>VLOOKUP(B219,dictTech!$A$2:$B$32,2,FALSE)</f>
        <v>OCGT</v>
      </c>
      <c r="D219" t="s">
        <v>326</v>
      </c>
      <c r="E219">
        <v>27</v>
      </c>
      <c r="F219" t="s">
        <v>179</v>
      </c>
      <c r="G219">
        <v>500</v>
      </c>
      <c r="H219">
        <v>0.35499999999999998</v>
      </c>
    </row>
    <row r="220" spans="1:8">
      <c r="A220" t="s">
        <v>410</v>
      </c>
      <c r="B220" t="s">
        <v>193</v>
      </c>
      <c r="C220" t="str">
        <f>VLOOKUP(B220,dictTech!$A$2:$B$32,2,FALSE)</f>
        <v>OCGT</v>
      </c>
      <c r="D220" t="s">
        <v>326</v>
      </c>
      <c r="E220">
        <v>11</v>
      </c>
      <c r="F220" t="s">
        <v>179</v>
      </c>
      <c r="G220">
        <v>144</v>
      </c>
      <c r="H220">
        <v>0.38300000000000001</v>
      </c>
    </row>
    <row r="221" spans="1:8">
      <c r="A221" t="s">
        <v>409</v>
      </c>
      <c r="B221" t="s">
        <v>193</v>
      </c>
      <c r="C221" t="str">
        <f>VLOOKUP(B221,dictTech!$A$2:$B$32,2,FALSE)</f>
        <v>OCGT</v>
      </c>
      <c r="D221" t="s">
        <v>326</v>
      </c>
      <c r="E221">
        <v>1</v>
      </c>
      <c r="F221" t="s">
        <v>179</v>
      </c>
      <c r="G221">
        <v>144</v>
      </c>
      <c r="H221">
        <v>0.38300000000000001</v>
      </c>
    </row>
    <row r="222" spans="1:8">
      <c r="A222" t="s">
        <v>408</v>
      </c>
      <c r="B222" t="s">
        <v>193</v>
      </c>
      <c r="C222" t="str">
        <f>VLOOKUP(B222,dictTech!$A$2:$B$32,2,FALSE)</f>
        <v>OCGT</v>
      </c>
      <c r="D222" t="s">
        <v>326</v>
      </c>
      <c r="E222">
        <v>9</v>
      </c>
      <c r="F222" t="s">
        <v>179</v>
      </c>
      <c r="G222">
        <v>144</v>
      </c>
      <c r="H222">
        <v>0.38300000000000001</v>
      </c>
    </row>
    <row r="223" spans="1:8">
      <c r="A223" t="s">
        <v>564</v>
      </c>
      <c r="B223" t="s">
        <v>526</v>
      </c>
      <c r="C223" t="str">
        <f>VLOOKUP(B223,dictTech!$A$2:$B$32,2,FALSE)</f>
        <v>Lignite PSC</v>
      </c>
      <c r="D223" t="s">
        <v>326</v>
      </c>
      <c r="E223">
        <v>37</v>
      </c>
      <c r="F223" t="s">
        <v>179</v>
      </c>
      <c r="G223">
        <v>875</v>
      </c>
      <c r="H223">
        <v>0.4</v>
      </c>
    </row>
    <row r="224" spans="1:8">
      <c r="A224" t="s">
        <v>620</v>
      </c>
      <c r="B224" t="s">
        <v>228</v>
      </c>
      <c r="C224" t="str">
        <f>VLOOKUP(B224,dictTech!$A$2:$B$32,2,FALSE)</f>
        <v>Hydropower_reservoir_medium</v>
      </c>
      <c r="D224" t="s">
        <v>326</v>
      </c>
      <c r="E224">
        <v>18</v>
      </c>
      <c r="F224" t="s">
        <v>179</v>
      </c>
      <c r="G224">
        <v>1045.2</v>
      </c>
      <c r="H224">
        <v>0.75</v>
      </c>
    </row>
    <row r="225" spans="1:8">
      <c r="A225" t="s">
        <v>653</v>
      </c>
      <c r="B225" t="s">
        <v>224</v>
      </c>
      <c r="C225" t="str">
        <f>VLOOKUP(B225,dictTech!$A$2:$B$32,2,FALSE)</f>
        <v>Biomass_CHP_wood_pellets_DH</v>
      </c>
      <c r="D225" t="s">
        <v>326</v>
      </c>
      <c r="E225">
        <v>17</v>
      </c>
      <c r="F225" t="s">
        <v>179</v>
      </c>
      <c r="G225">
        <v>54</v>
      </c>
      <c r="H225">
        <v>0.33</v>
      </c>
    </row>
    <row r="226" spans="1:8">
      <c r="A226" t="s">
        <v>444</v>
      </c>
      <c r="B226" t="s">
        <v>167</v>
      </c>
      <c r="C226" t="str">
        <f>VLOOKUP(B226,dictTech!$A$2:$B$32,2,FALSE)</f>
        <v>CCGT</v>
      </c>
      <c r="D226" t="s">
        <v>326</v>
      </c>
      <c r="E226">
        <v>11</v>
      </c>
      <c r="F226" t="s">
        <v>179</v>
      </c>
      <c r="G226">
        <v>444</v>
      </c>
      <c r="H226">
        <v>0.52200000000000002</v>
      </c>
    </row>
    <row r="227" spans="1:8">
      <c r="A227" t="s">
        <v>457</v>
      </c>
      <c r="B227" t="s">
        <v>324</v>
      </c>
      <c r="C227" t="str">
        <f>VLOOKUP(B227,dictTech!$A$2:$B$32,2,FALSE)</f>
        <v>Coal PSC</v>
      </c>
      <c r="D227" t="s">
        <v>326</v>
      </c>
      <c r="E227">
        <v>38</v>
      </c>
      <c r="F227" t="s">
        <v>179</v>
      </c>
      <c r="G227">
        <v>89</v>
      </c>
      <c r="H227">
        <v>0.4</v>
      </c>
    </row>
    <row r="228" spans="1:8">
      <c r="A228" t="s">
        <v>477</v>
      </c>
      <c r="B228" t="s">
        <v>324</v>
      </c>
      <c r="C228" t="str">
        <f>VLOOKUP(B228,dictTech!$A$2:$B$32,2,FALSE)</f>
        <v>Coal PSC</v>
      </c>
      <c r="D228" t="s">
        <v>326</v>
      </c>
      <c r="E228">
        <v>22</v>
      </c>
      <c r="F228" t="s">
        <v>179</v>
      </c>
      <c r="G228">
        <v>179</v>
      </c>
      <c r="H228">
        <v>0.38</v>
      </c>
    </row>
    <row r="229" spans="1:8">
      <c r="A229" t="s">
        <v>519</v>
      </c>
      <c r="B229" t="s">
        <v>324</v>
      </c>
      <c r="C229" t="str">
        <f>VLOOKUP(B229,dictTech!$A$2:$B$32,2,FALSE)</f>
        <v>Coal PSC</v>
      </c>
      <c r="D229" t="s">
        <v>326</v>
      </c>
      <c r="E229">
        <v>4</v>
      </c>
      <c r="F229" t="s">
        <v>179</v>
      </c>
      <c r="G229">
        <v>774</v>
      </c>
      <c r="H229">
        <v>0.46300000000000002</v>
      </c>
    </row>
    <row r="230" spans="1:8">
      <c r="A230" t="s">
        <v>518</v>
      </c>
      <c r="B230" t="s">
        <v>324</v>
      </c>
      <c r="C230" t="str">
        <f>VLOOKUP(B230,dictTech!$A$2:$B$32,2,FALSE)</f>
        <v>Coal PSC</v>
      </c>
      <c r="D230" t="s">
        <v>326</v>
      </c>
      <c r="E230">
        <v>22</v>
      </c>
      <c r="F230" t="s">
        <v>179</v>
      </c>
      <c r="G230">
        <v>766</v>
      </c>
      <c r="H230">
        <v>0.46300000000000002</v>
      </c>
    </row>
    <row r="231" spans="1:8">
      <c r="A231" t="s">
        <v>557</v>
      </c>
      <c r="B231" t="s">
        <v>526</v>
      </c>
      <c r="C231" t="str">
        <f>VLOOKUP(B231,dictTech!$A$2:$B$32,2,FALSE)</f>
        <v>Lignite PSC</v>
      </c>
      <c r="D231" t="s">
        <v>326</v>
      </c>
      <c r="E231">
        <v>19</v>
      </c>
      <c r="F231" t="s">
        <v>179</v>
      </c>
      <c r="G231">
        <v>607</v>
      </c>
      <c r="H231">
        <v>0.34</v>
      </c>
    </row>
    <row r="232" spans="1:8">
      <c r="A232" t="s">
        <v>556</v>
      </c>
      <c r="B232" t="s">
        <v>526</v>
      </c>
      <c r="C232" t="str">
        <f>VLOOKUP(B232,dictTech!$A$2:$B$32,2,FALSE)</f>
        <v>Lignite PSC</v>
      </c>
      <c r="D232" t="s">
        <v>326</v>
      </c>
      <c r="E232">
        <v>35</v>
      </c>
      <c r="F232" t="s">
        <v>179</v>
      </c>
      <c r="G232">
        <v>604</v>
      </c>
      <c r="H232">
        <v>0.34200000000000003</v>
      </c>
    </row>
    <row r="233" spans="1:8">
      <c r="A233" t="s">
        <v>536</v>
      </c>
      <c r="B233" t="s">
        <v>526</v>
      </c>
      <c r="C233" t="str">
        <f>VLOOKUP(B233,dictTech!$A$2:$B$32,2,FALSE)</f>
        <v>Lignite PSC</v>
      </c>
      <c r="D233" t="s">
        <v>326</v>
      </c>
      <c r="E233">
        <v>13</v>
      </c>
      <c r="F233" t="s">
        <v>179</v>
      </c>
      <c r="G233">
        <v>292</v>
      </c>
      <c r="H233">
        <v>0.33500000000000002</v>
      </c>
    </row>
    <row r="234" spans="1:8">
      <c r="A234" t="s">
        <v>535</v>
      </c>
      <c r="B234" t="s">
        <v>526</v>
      </c>
      <c r="C234" t="str">
        <f>VLOOKUP(B234,dictTech!$A$2:$B$32,2,FALSE)</f>
        <v>Lignite PSC</v>
      </c>
      <c r="D234" t="s">
        <v>326</v>
      </c>
      <c r="E234">
        <v>26</v>
      </c>
      <c r="F234" t="s">
        <v>179</v>
      </c>
      <c r="G234">
        <v>288</v>
      </c>
      <c r="H234">
        <v>0.33300000000000002</v>
      </c>
    </row>
    <row r="235" spans="1:8">
      <c r="A235" t="s">
        <v>532</v>
      </c>
      <c r="B235" t="s">
        <v>526</v>
      </c>
      <c r="C235" t="str">
        <f>VLOOKUP(B235,dictTech!$A$2:$B$32,2,FALSE)</f>
        <v>Lignite PSC</v>
      </c>
      <c r="D235" t="s">
        <v>326</v>
      </c>
      <c r="E235">
        <v>37</v>
      </c>
      <c r="F235" t="s">
        <v>179</v>
      </c>
      <c r="G235">
        <v>277</v>
      </c>
      <c r="H235">
        <v>0.33300000000000002</v>
      </c>
    </row>
    <row r="236" spans="1:8">
      <c r="A236" t="s">
        <v>566</v>
      </c>
      <c r="B236" t="s">
        <v>526</v>
      </c>
      <c r="C236" t="str">
        <f>VLOOKUP(B236,dictTech!$A$2:$B$32,2,FALSE)</f>
        <v>Lignite PSC</v>
      </c>
      <c r="D236" t="s">
        <v>326</v>
      </c>
      <c r="E236">
        <v>3</v>
      </c>
      <c r="F236" t="s">
        <v>179</v>
      </c>
      <c r="G236">
        <v>944</v>
      </c>
      <c r="H236">
        <v>0.40500000000000003</v>
      </c>
    </row>
    <row r="237" spans="1:8">
      <c r="A237" t="s">
        <v>560</v>
      </c>
      <c r="B237" t="s">
        <v>526</v>
      </c>
      <c r="C237" t="str">
        <f>VLOOKUP(B237,dictTech!$A$2:$B$32,2,FALSE)</f>
        <v>Lignite PSC</v>
      </c>
      <c r="D237" t="s">
        <v>326</v>
      </c>
      <c r="E237">
        <v>38</v>
      </c>
      <c r="F237" t="s">
        <v>179</v>
      </c>
      <c r="G237">
        <v>653</v>
      </c>
      <c r="H237">
        <v>0.41899999999999998</v>
      </c>
    </row>
    <row r="238" spans="1:8">
      <c r="A238" t="s">
        <v>559</v>
      </c>
      <c r="B238" t="s">
        <v>526</v>
      </c>
      <c r="C238" t="str">
        <f>VLOOKUP(B238,dictTech!$A$2:$B$32,2,FALSE)</f>
        <v>Lignite PSC</v>
      </c>
      <c r="D238" t="s">
        <v>326</v>
      </c>
      <c r="E238">
        <v>12</v>
      </c>
      <c r="F238" t="s">
        <v>179</v>
      </c>
      <c r="G238">
        <v>648</v>
      </c>
      <c r="H238">
        <v>0.42199999999999999</v>
      </c>
    </row>
    <row r="239" spans="1:8">
      <c r="A239" t="s">
        <v>540</v>
      </c>
      <c r="B239" t="s">
        <v>526</v>
      </c>
      <c r="C239" t="str">
        <f>VLOOKUP(B239,dictTech!$A$2:$B$32,2,FALSE)</f>
        <v>Lignite PSC</v>
      </c>
      <c r="D239" t="s">
        <v>326</v>
      </c>
      <c r="E239">
        <v>39</v>
      </c>
      <c r="F239" t="s">
        <v>179</v>
      </c>
      <c r="G239">
        <v>299</v>
      </c>
      <c r="H239">
        <v>0.33</v>
      </c>
    </row>
    <row r="240" spans="1:8">
      <c r="A240" t="s">
        <v>539</v>
      </c>
      <c r="B240" t="s">
        <v>526</v>
      </c>
      <c r="C240" t="str">
        <f>VLOOKUP(B240,dictTech!$A$2:$B$32,2,FALSE)</f>
        <v>Lignite PSC</v>
      </c>
      <c r="D240" t="s">
        <v>326</v>
      </c>
      <c r="E240">
        <v>19</v>
      </c>
      <c r="F240" t="s">
        <v>179</v>
      </c>
      <c r="G240">
        <v>297</v>
      </c>
      <c r="H240">
        <v>0.32300000000000001</v>
      </c>
    </row>
    <row r="241" spans="1:8">
      <c r="A241" t="s">
        <v>538</v>
      </c>
      <c r="B241" t="s">
        <v>526</v>
      </c>
      <c r="C241" t="str">
        <f>VLOOKUP(B241,dictTech!$A$2:$B$32,2,FALSE)</f>
        <v>Lignite PSC</v>
      </c>
      <c r="D241" t="s">
        <v>326</v>
      </c>
      <c r="E241">
        <v>5</v>
      </c>
      <c r="F241" t="s">
        <v>179</v>
      </c>
      <c r="G241">
        <v>295</v>
      </c>
      <c r="H241">
        <v>0.32800000000000001</v>
      </c>
    </row>
    <row r="242" spans="1:8">
      <c r="A242" t="s">
        <v>537</v>
      </c>
      <c r="B242" t="s">
        <v>526</v>
      </c>
      <c r="C242" t="str">
        <f>VLOOKUP(B242,dictTech!$A$2:$B$32,2,FALSE)</f>
        <v>Lignite PSC</v>
      </c>
      <c r="D242" t="s">
        <v>326</v>
      </c>
      <c r="E242">
        <v>4</v>
      </c>
      <c r="F242" t="s">
        <v>179</v>
      </c>
      <c r="G242">
        <v>294</v>
      </c>
      <c r="H242">
        <v>0.316</v>
      </c>
    </row>
    <row r="243" spans="1:8">
      <c r="A243" t="s">
        <v>530</v>
      </c>
      <c r="B243" t="s">
        <v>526</v>
      </c>
      <c r="C243" t="str">
        <f>VLOOKUP(B243,dictTech!$A$2:$B$32,2,FALSE)</f>
        <v>Lignite PSC</v>
      </c>
      <c r="D243" t="s">
        <v>326</v>
      </c>
      <c r="E243">
        <v>31</v>
      </c>
      <c r="F243" t="s">
        <v>179</v>
      </c>
      <c r="G243">
        <v>125</v>
      </c>
      <c r="H243">
        <v>0.311</v>
      </c>
    </row>
    <row r="244" spans="1:8">
      <c r="A244" t="s">
        <v>529</v>
      </c>
      <c r="B244" t="s">
        <v>526</v>
      </c>
      <c r="C244" t="str">
        <f>VLOOKUP(B244,dictTech!$A$2:$B$32,2,FALSE)</f>
        <v>Lignite PSC</v>
      </c>
      <c r="D244" t="s">
        <v>326</v>
      </c>
      <c r="E244">
        <v>22</v>
      </c>
      <c r="F244" t="s">
        <v>179</v>
      </c>
      <c r="G244">
        <v>125</v>
      </c>
      <c r="H244">
        <v>0.311</v>
      </c>
    </row>
    <row r="245" spans="1:8">
      <c r="A245" t="s">
        <v>491</v>
      </c>
      <c r="B245" t="s">
        <v>324</v>
      </c>
      <c r="C245" t="str">
        <f>VLOOKUP(B245,dictTech!$A$2:$B$32,2,FALSE)</f>
        <v>Coal PSC</v>
      </c>
      <c r="D245" t="s">
        <v>326</v>
      </c>
      <c r="E245">
        <v>30</v>
      </c>
      <c r="F245" t="s">
        <v>179</v>
      </c>
      <c r="G245">
        <v>332.7</v>
      </c>
      <c r="H245">
        <v>0.40300000000000002</v>
      </c>
    </row>
    <row r="246" spans="1:8">
      <c r="A246" t="s">
        <v>358</v>
      </c>
      <c r="B246" t="s">
        <v>167</v>
      </c>
      <c r="C246" t="str">
        <f>VLOOKUP(B246,dictTech!$A$2:$B$32,2,FALSE)</f>
        <v>CCGT</v>
      </c>
      <c r="D246" t="s">
        <v>326</v>
      </c>
      <c r="E246">
        <v>4</v>
      </c>
      <c r="F246" t="s">
        <v>179</v>
      </c>
      <c r="G246">
        <v>64</v>
      </c>
      <c r="H246">
        <v>0.51800000000000002</v>
      </c>
    </row>
    <row r="247" spans="1:8">
      <c r="A247" t="s">
        <v>654</v>
      </c>
      <c r="B247" t="s">
        <v>230</v>
      </c>
      <c r="C247" t="str">
        <f>VLOOKUP(B247,dictTech!$A$2:$B$32,2,FALSE)</f>
        <v>WTG_offshore</v>
      </c>
      <c r="D247" t="s">
        <v>326</v>
      </c>
      <c r="E247">
        <v>4</v>
      </c>
      <c r="F247" t="s">
        <v>179</v>
      </c>
      <c r="G247">
        <v>500</v>
      </c>
      <c r="H247">
        <v>1</v>
      </c>
    </row>
    <row r="248" spans="1:8">
      <c r="A248" t="s">
        <v>655</v>
      </c>
      <c r="B248" t="s">
        <v>230</v>
      </c>
      <c r="C248" t="str">
        <f>VLOOKUP(B248,dictTech!$A$2:$B$32,2,FALSE)</f>
        <v>WTG_offshore</v>
      </c>
      <c r="D248" t="s">
        <v>326</v>
      </c>
      <c r="E248">
        <v>4</v>
      </c>
      <c r="F248" t="s">
        <v>179</v>
      </c>
      <c r="G248">
        <v>500</v>
      </c>
      <c r="H248">
        <v>1</v>
      </c>
    </row>
    <row r="249" spans="1:8">
      <c r="A249" t="s">
        <v>656</v>
      </c>
      <c r="B249" t="s">
        <v>230</v>
      </c>
      <c r="C249" t="str">
        <f>VLOOKUP(B249,dictTech!$A$2:$B$32,2,FALSE)</f>
        <v>WTG_offshore</v>
      </c>
      <c r="D249" t="s">
        <v>326</v>
      </c>
      <c r="E249">
        <v>2</v>
      </c>
      <c r="F249" t="s">
        <v>179</v>
      </c>
      <c r="G249">
        <v>500</v>
      </c>
      <c r="H249">
        <v>1</v>
      </c>
    </row>
    <row r="250" spans="1:8">
      <c r="A250" t="s">
        <v>657</v>
      </c>
      <c r="B250" t="s">
        <v>230</v>
      </c>
      <c r="C250" t="str">
        <f>VLOOKUP(B250,dictTech!$A$2:$B$32,2,FALSE)</f>
        <v>WTG_offshore</v>
      </c>
      <c r="D250" t="s">
        <v>326</v>
      </c>
      <c r="E250">
        <v>6</v>
      </c>
      <c r="F250" t="s">
        <v>179</v>
      </c>
      <c r="G250">
        <v>500</v>
      </c>
      <c r="H250">
        <v>1</v>
      </c>
    </row>
    <row r="251" spans="1:8">
      <c r="A251" t="s">
        <v>658</v>
      </c>
      <c r="B251" t="s">
        <v>230</v>
      </c>
      <c r="C251" t="str">
        <f>VLOOKUP(B251,dictTech!$A$2:$B$32,2,FALSE)</f>
        <v>WTG_offshore</v>
      </c>
      <c r="D251" t="s">
        <v>326</v>
      </c>
      <c r="E251">
        <v>4</v>
      </c>
      <c r="F251" t="s">
        <v>179</v>
      </c>
      <c r="G251">
        <v>500</v>
      </c>
      <c r="H251">
        <v>1</v>
      </c>
    </row>
    <row r="252" spans="1:8">
      <c r="A252" t="s">
        <v>659</v>
      </c>
      <c r="B252" t="s">
        <v>230</v>
      </c>
      <c r="C252" t="str">
        <f>VLOOKUP(B252,dictTech!$A$2:$B$32,2,FALSE)</f>
        <v>WTG_offshore</v>
      </c>
      <c r="D252" t="s">
        <v>326</v>
      </c>
      <c r="E252">
        <v>6</v>
      </c>
      <c r="F252" t="s">
        <v>179</v>
      </c>
      <c r="G252">
        <v>500</v>
      </c>
      <c r="H252">
        <v>1</v>
      </c>
    </row>
    <row r="253" spans="1:8">
      <c r="A253" t="s">
        <v>660</v>
      </c>
      <c r="B253" t="s">
        <v>229</v>
      </c>
      <c r="C253" t="str">
        <f>VLOOKUP(B253,dictTech!$A$2:$B$32,2,FALSE)</f>
        <v>WTG_onshore</v>
      </c>
      <c r="D253" t="s">
        <v>326</v>
      </c>
      <c r="E253">
        <v>12</v>
      </c>
      <c r="F253" t="s">
        <v>179</v>
      </c>
      <c r="G253">
        <v>1815</v>
      </c>
      <c r="H253">
        <v>1</v>
      </c>
    </row>
    <row r="254" spans="1:8">
      <c r="A254" t="s">
        <v>669</v>
      </c>
      <c r="B254" t="s">
        <v>229</v>
      </c>
      <c r="C254" t="str">
        <f>VLOOKUP(B254,dictTech!$A$2:$B$32,2,FALSE)</f>
        <v>WTG_onshore</v>
      </c>
      <c r="D254" t="s">
        <v>326</v>
      </c>
      <c r="E254">
        <v>6</v>
      </c>
      <c r="F254" t="s">
        <v>179</v>
      </c>
      <c r="G254">
        <v>1815</v>
      </c>
      <c r="H254">
        <v>1</v>
      </c>
    </row>
    <row r="255" spans="1:8">
      <c r="A255" t="s">
        <v>670</v>
      </c>
      <c r="B255" t="s">
        <v>229</v>
      </c>
      <c r="C255" t="str">
        <f>VLOOKUP(B255,dictTech!$A$2:$B$32,2,FALSE)</f>
        <v>WTG_onshore</v>
      </c>
      <c r="D255" t="s">
        <v>326</v>
      </c>
      <c r="E255">
        <v>9</v>
      </c>
      <c r="F255" t="s">
        <v>179</v>
      </c>
      <c r="G255">
        <v>1815</v>
      </c>
      <c r="H255">
        <v>1</v>
      </c>
    </row>
    <row r="256" spans="1:8">
      <c r="A256" t="s">
        <v>671</v>
      </c>
      <c r="B256" t="s">
        <v>229</v>
      </c>
      <c r="C256" t="str">
        <f>VLOOKUP(B256,dictTech!$A$2:$B$32,2,FALSE)</f>
        <v>WTG_onshore</v>
      </c>
      <c r="D256" t="s">
        <v>326</v>
      </c>
      <c r="E256">
        <v>9</v>
      </c>
      <c r="F256" t="s">
        <v>179</v>
      </c>
      <c r="G256">
        <v>1815</v>
      </c>
      <c r="H256">
        <v>1</v>
      </c>
    </row>
    <row r="257" spans="1:8">
      <c r="A257" t="s">
        <v>672</v>
      </c>
      <c r="B257" t="s">
        <v>229</v>
      </c>
      <c r="C257" t="str">
        <f>VLOOKUP(B257,dictTech!$A$2:$B$32,2,FALSE)</f>
        <v>WTG_onshore</v>
      </c>
      <c r="D257" t="s">
        <v>326</v>
      </c>
      <c r="E257">
        <v>1</v>
      </c>
      <c r="F257" t="s">
        <v>179</v>
      </c>
      <c r="G257">
        <v>1815</v>
      </c>
      <c r="H257">
        <v>1</v>
      </c>
    </row>
    <row r="258" spans="1:8">
      <c r="A258" t="s">
        <v>673</v>
      </c>
      <c r="B258" t="s">
        <v>229</v>
      </c>
      <c r="C258" t="str">
        <f>VLOOKUP(B258,dictTech!$A$2:$B$32,2,FALSE)</f>
        <v>WTG_onshore</v>
      </c>
      <c r="D258" t="s">
        <v>326</v>
      </c>
      <c r="E258">
        <v>7</v>
      </c>
      <c r="F258" t="s">
        <v>179</v>
      </c>
      <c r="G258">
        <v>1815</v>
      </c>
      <c r="H258">
        <v>1</v>
      </c>
    </row>
    <row r="259" spans="1:8">
      <c r="A259" t="s">
        <v>674</v>
      </c>
      <c r="B259" t="s">
        <v>229</v>
      </c>
      <c r="C259" t="str">
        <f>VLOOKUP(B259,dictTech!$A$2:$B$32,2,FALSE)</f>
        <v>WTG_onshore</v>
      </c>
      <c r="D259" t="s">
        <v>326</v>
      </c>
      <c r="E259">
        <v>3</v>
      </c>
      <c r="F259" t="s">
        <v>179</v>
      </c>
      <c r="G259">
        <v>1815</v>
      </c>
      <c r="H259">
        <v>1</v>
      </c>
    </row>
    <row r="260" spans="1:8">
      <c r="A260" t="s">
        <v>675</v>
      </c>
      <c r="B260" t="s">
        <v>229</v>
      </c>
      <c r="C260" t="str">
        <f>VLOOKUP(B260,dictTech!$A$2:$B$32,2,FALSE)</f>
        <v>WTG_onshore</v>
      </c>
      <c r="D260" t="s">
        <v>326</v>
      </c>
      <c r="E260">
        <v>3</v>
      </c>
      <c r="F260" t="s">
        <v>179</v>
      </c>
      <c r="G260">
        <v>1815</v>
      </c>
      <c r="H260">
        <v>1</v>
      </c>
    </row>
    <row r="261" spans="1:8">
      <c r="A261" t="s">
        <v>676</v>
      </c>
      <c r="B261" t="s">
        <v>229</v>
      </c>
      <c r="C261" t="str">
        <f>VLOOKUP(B261,dictTech!$A$2:$B$32,2,FALSE)</f>
        <v>WTG_onshore</v>
      </c>
      <c r="D261" t="s">
        <v>326</v>
      </c>
      <c r="E261">
        <v>12</v>
      </c>
      <c r="F261" t="s">
        <v>179</v>
      </c>
      <c r="G261">
        <v>1815</v>
      </c>
      <c r="H261">
        <v>1</v>
      </c>
    </row>
    <row r="262" spans="1:8">
      <c r="A262" t="s">
        <v>677</v>
      </c>
      <c r="B262" t="s">
        <v>229</v>
      </c>
      <c r="C262" t="str">
        <f>VLOOKUP(B262,dictTech!$A$2:$B$32,2,FALSE)</f>
        <v>WTG_onshore</v>
      </c>
      <c r="D262" t="s">
        <v>326</v>
      </c>
      <c r="E262">
        <v>10</v>
      </c>
      <c r="F262" t="s">
        <v>179</v>
      </c>
      <c r="G262">
        <v>1815</v>
      </c>
      <c r="H262">
        <v>1</v>
      </c>
    </row>
    <row r="263" spans="1:8">
      <c r="A263" t="s">
        <v>678</v>
      </c>
      <c r="B263" t="s">
        <v>229</v>
      </c>
      <c r="C263" t="str">
        <f>VLOOKUP(B263,dictTech!$A$2:$B$32,2,FALSE)</f>
        <v>WTG_onshore</v>
      </c>
      <c r="D263" t="s">
        <v>326</v>
      </c>
      <c r="E263">
        <v>11</v>
      </c>
      <c r="F263" t="s">
        <v>179</v>
      </c>
      <c r="G263">
        <v>1815</v>
      </c>
      <c r="H263">
        <v>1</v>
      </c>
    </row>
    <row r="264" spans="1:8">
      <c r="A264" t="s">
        <v>661</v>
      </c>
      <c r="B264" t="s">
        <v>229</v>
      </c>
      <c r="C264" t="str">
        <f>VLOOKUP(B264,dictTech!$A$2:$B$32,2,FALSE)</f>
        <v>WTG_onshore</v>
      </c>
      <c r="D264" t="s">
        <v>326</v>
      </c>
      <c r="E264">
        <v>2</v>
      </c>
      <c r="F264" t="s">
        <v>179</v>
      </c>
      <c r="G264">
        <v>1815</v>
      </c>
      <c r="H264">
        <v>1</v>
      </c>
    </row>
    <row r="265" spans="1:8">
      <c r="A265" t="s">
        <v>679</v>
      </c>
      <c r="B265" t="s">
        <v>229</v>
      </c>
      <c r="C265" t="str">
        <f>VLOOKUP(B265,dictTech!$A$2:$B$32,2,FALSE)</f>
        <v>WTG_onshore</v>
      </c>
      <c r="D265" t="s">
        <v>326</v>
      </c>
      <c r="E265">
        <v>8</v>
      </c>
      <c r="F265" t="s">
        <v>179</v>
      </c>
      <c r="G265">
        <v>1815</v>
      </c>
      <c r="H265">
        <v>1</v>
      </c>
    </row>
    <row r="266" spans="1:8">
      <c r="A266" t="s">
        <v>680</v>
      </c>
      <c r="B266" t="s">
        <v>229</v>
      </c>
      <c r="C266" t="str">
        <f>VLOOKUP(B266,dictTech!$A$2:$B$32,2,FALSE)</f>
        <v>WTG_onshore</v>
      </c>
      <c r="D266" t="s">
        <v>326</v>
      </c>
      <c r="E266">
        <v>11</v>
      </c>
      <c r="F266" t="s">
        <v>179</v>
      </c>
      <c r="G266">
        <v>1000</v>
      </c>
      <c r="H266">
        <v>1</v>
      </c>
    </row>
    <row r="267" spans="1:8">
      <c r="A267" t="s">
        <v>681</v>
      </c>
      <c r="B267" t="s">
        <v>229</v>
      </c>
      <c r="C267" t="str">
        <f>VLOOKUP(B267,dictTech!$A$2:$B$32,2,FALSE)</f>
        <v>WTG_onshore</v>
      </c>
      <c r="D267" t="s">
        <v>326</v>
      </c>
      <c r="E267">
        <v>13</v>
      </c>
      <c r="F267" t="s">
        <v>179</v>
      </c>
      <c r="G267">
        <v>1000</v>
      </c>
      <c r="H267">
        <v>1</v>
      </c>
    </row>
    <row r="268" spans="1:8">
      <c r="A268" t="s">
        <v>682</v>
      </c>
      <c r="B268" t="s">
        <v>229</v>
      </c>
      <c r="C268" t="str">
        <f>VLOOKUP(B268,dictTech!$A$2:$B$32,2,FALSE)</f>
        <v>WTG_onshore</v>
      </c>
      <c r="D268" t="s">
        <v>326</v>
      </c>
      <c r="E268">
        <v>15</v>
      </c>
      <c r="F268" t="s">
        <v>179</v>
      </c>
      <c r="G268">
        <v>1000</v>
      </c>
      <c r="H268">
        <v>1</v>
      </c>
    </row>
    <row r="269" spans="1:8">
      <c r="A269" t="s">
        <v>683</v>
      </c>
      <c r="B269" t="s">
        <v>229</v>
      </c>
      <c r="C269" t="str">
        <f>VLOOKUP(B269,dictTech!$A$2:$B$32,2,FALSE)</f>
        <v>WTG_onshore</v>
      </c>
      <c r="D269" t="s">
        <v>326</v>
      </c>
      <c r="E269">
        <v>9</v>
      </c>
      <c r="F269" t="s">
        <v>179</v>
      </c>
      <c r="G269">
        <v>1000</v>
      </c>
      <c r="H269">
        <v>1</v>
      </c>
    </row>
    <row r="270" spans="1:8">
      <c r="A270" t="s">
        <v>684</v>
      </c>
      <c r="B270" t="s">
        <v>229</v>
      </c>
      <c r="C270" t="str">
        <f>VLOOKUP(B270,dictTech!$A$2:$B$32,2,FALSE)</f>
        <v>WTG_onshore</v>
      </c>
      <c r="D270" t="s">
        <v>326</v>
      </c>
      <c r="E270">
        <v>7</v>
      </c>
      <c r="F270" t="s">
        <v>179</v>
      </c>
      <c r="G270">
        <v>1000</v>
      </c>
      <c r="H270">
        <v>1</v>
      </c>
    </row>
    <row r="271" spans="1:8">
      <c r="A271" t="s">
        <v>662</v>
      </c>
      <c r="B271" t="s">
        <v>229</v>
      </c>
      <c r="C271" t="str">
        <f>VLOOKUP(B271,dictTech!$A$2:$B$32,2,FALSE)</f>
        <v>WTG_onshore</v>
      </c>
      <c r="D271" t="s">
        <v>326</v>
      </c>
      <c r="E271">
        <v>3</v>
      </c>
      <c r="F271" t="s">
        <v>179</v>
      </c>
      <c r="G271">
        <v>1815</v>
      </c>
      <c r="H271">
        <v>1</v>
      </c>
    </row>
    <row r="272" spans="1:8">
      <c r="A272" t="s">
        <v>663</v>
      </c>
      <c r="B272" t="s">
        <v>229</v>
      </c>
      <c r="C272" t="str">
        <f>VLOOKUP(B272,dictTech!$A$2:$B$32,2,FALSE)</f>
        <v>WTG_onshore</v>
      </c>
      <c r="D272" t="s">
        <v>326</v>
      </c>
      <c r="E272">
        <v>2</v>
      </c>
      <c r="F272" t="s">
        <v>179</v>
      </c>
      <c r="G272">
        <v>1815</v>
      </c>
      <c r="H272">
        <v>1</v>
      </c>
    </row>
    <row r="273" spans="1:8">
      <c r="A273" t="s">
        <v>664</v>
      </c>
      <c r="B273" t="s">
        <v>229</v>
      </c>
      <c r="C273" t="str">
        <f>VLOOKUP(B273,dictTech!$A$2:$B$32,2,FALSE)</f>
        <v>WTG_onshore</v>
      </c>
      <c r="D273" t="s">
        <v>326</v>
      </c>
      <c r="E273">
        <v>6</v>
      </c>
      <c r="F273" t="s">
        <v>179</v>
      </c>
      <c r="G273">
        <v>1815</v>
      </c>
      <c r="H273">
        <v>1</v>
      </c>
    </row>
    <row r="274" spans="1:8">
      <c r="A274" t="s">
        <v>665</v>
      </c>
      <c r="B274" t="s">
        <v>229</v>
      </c>
      <c r="C274" t="str">
        <f>VLOOKUP(B274,dictTech!$A$2:$B$32,2,FALSE)</f>
        <v>WTG_onshore</v>
      </c>
      <c r="D274" t="s">
        <v>326</v>
      </c>
      <c r="E274">
        <v>12</v>
      </c>
      <c r="F274" t="s">
        <v>179</v>
      </c>
      <c r="G274">
        <v>1815</v>
      </c>
      <c r="H274">
        <v>1</v>
      </c>
    </row>
    <row r="275" spans="1:8">
      <c r="A275" t="s">
        <v>666</v>
      </c>
      <c r="B275" t="s">
        <v>229</v>
      </c>
      <c r="C275" t="str">
        <f>VLOOKUP(B275,dictTech!$A$2:$B$32,2,FALSE)</f>
        <v>WTG_onshore</v>
      </c>
      <c r="D275" t="s">
        <v>326</v>
      </c>
      <c r="E275">
        <v>5</v>
      </c>
      <c r="F275" t="s">
        <v>179</v>
      </c>
      <c r="G275">
        <v>1815</v>
      </c>
      <c r="H275">
        <v>1</v>
      </c>
    </row>
    <row r="276" spans="1:8">
      <c r="A276" t="s">
        <v>667</v>
      </c>
      <c r="B276" t="s">
        <v>229</v>
      </c>
      <c r="C276" t="str">
        <f>VLOOKUP(B276,dictTech!$A$2:$B$32,2,FALSE)</f>
        <v>WTG_onshore</v>
      </c>
      <c r="D276" t="s">
        <v>326</v>
      </c>
      <c r="E276">
        <v>9</v>
      </c>
      <c r="F276" t="s">
        <v>179</v>
      </c>
      <c r="G276">
        <v>1815</v>
      </c>
      <c r="H276">
        <v>1</v>
      </c>
    </row>
    <row r="277" spans="1:8">
      <c r="A277" t="s">
        <v>668</v>
      </c>
      <c r="B277" t="s">
        <v>229</v>
      </c>
      <c r="C277" t="str">
        <f>VLOOKUP(B277,dictTech!$A$2:$B$32,2,FALSE)</f>
        <v>WTG_onshore</v>
      </c>
      <c r="D277" t="s">
        <v>326</v>
      </c>
      <c r="E277">
        <v>8</v>
      </c>
      <c r="F277" t="s">
        <v>179</v>
      </c>
      <c r="G277">
        <v>1815</v>
      </c>
      <c r="H277">
        <v>1</v>
      </c>
    </row>
    <row r="278" spans="1:8">
      <c r="A278" t="s">
        <v>353</v>
      </c>
      <c r="B278" t="s">
        <v>193</v>
      </c>
      <c r="C278" t="str">
        <f>VLOOKUP(B278,dictTech!$A$2:$B$32,2,FALSE)</f>
        <v>OCGT</v>
      </c>
      <c r="D278" t="s">
        <v>326</v>
      </c>
      <c r="E278">
        <v>27</v>
      </c>
      <c r="F278" t="s">
        <v>179</v>
      </c>
      <c r="G278">
        <v>58.1</v>
      </c>
      <c r="H278">
        <v>0.373</v>
      </c>
    </row>
    <row r="279" spans="1:8">
      <c r="A279" t="s">
        <v>611</v>
      </c>
      <c r="B279" t="s">
        <v>228</v>
      </c>
      <c r="C279" t="str">
        <f>VLOOKUP(B279,dictTech!$A$2:$B$32,2,FALSE)</f>
        <v>Hydropower_reservoir_medium</v>
      </c>
      <c r="D279" t="s">
        <v>326</v>
      </c>
      <c r="E279">
        <v>26</v>
      </c>
      <c r="F279" t="s">
        <v>179</v>
      </c>
      <c r="G279">
        <v>164</v>
      </c>
      <c r="H279">
        <v>0.75</v>
      </c>
    </row>
    <row r="280" spans="1:8">
      <c r="A280" t="s">
        <v>613</v>
      </c>
      <c r="B280" t="s">
        <v>228</v>
      </c>
      <c r="C280" t="str">
        <f>VLOOKUP(B280,dictTech!$A$2:$B$32,2,FALSE)</f>
        <v>Hydropower_reservoir_medium</v>
      </c>
      <c r="D280" t="s">
        <v>326</v>
      </c>
      <c r="E280">
        <v>44</v>
      </c>
      <c r="F280" t="s">
        <v>179</v>
      </c>
      <c r="G280">
        <v>196</v>
      </c>
      <c r="H280">
        <v>0.8</v>
      </c>
    </row>
    <row r="281" spans="1:8">
      <c r="A281" t="s">
        <v>595</v>
      </c>
      <c r="B281" t="s">
        <v>228</v>
      </c>
      <c r="C281" t="str">
        <f>VLOOKUP(B281,dictTech!$A$2:$B$32,2,FALSE)</f>
        <v>Hydropower_reservoir_medium</v>
      </c>
      <c r="D281" t="s">
        <v>326</v>
      </c>
      <c r="E281">
        <v>12</v>
      </c>
      <c r="F281" t="s">
        <v>179</v>
      </c>
      <c r="G281">
        <v>100</v>
      </c>
      <c r="H281">
        <v>0.8</v>
      </c>
    </row>
    <row r="282" spans="1:8">
      <c r="A282" t="s">
        <v>594</v>
      </c>
      <c r="B282" t="s">
        <v>228</v>
      </c>
      <c r="C282" t="str">
        <f>VLOOKUP(B282,dictTech!$A$2:$B$32,2,FALSE)</f>
        <v>Hydropower_reservoir_medium</v>
      </c>
      <c r="D282" t="s">
        <v>326</v>
      </c>
      <c r="E282">
        <v>36</v>
      </c>
      <c r="F282" t="s">
        <v>179</v>
      </c>
      <c r="G282">
        <v>100</v>
      </c>
      <c r="H282">
        <v>0.8</v>
      </c>
    </row>
    <row r="283" spans="1:8">
      <c r="A283" t="s">
        <v>612</v>
      </c>
      <c r="B283" t="s">
        <v>228</v>
      </c>
      <c r="C283" t="str">
        <f>VLOOKUP(B283,dictTech!$A$2:$B$32,2,FALSE)</f>
        <v>Hydropower_reservoir_medium</v>
      </c>
      <c r="D283" t="s">
        <v>326</v>
      </c>
      <c r="E283">
        <v>35</v>
      </c>
      <c r="F283" t="s">
        <v>179</v>
      </c>
      <c r="G283">
        <v>195</v>
      </c>
      <c r="H283">
        <v>0.8</v>
      </c>
    </row>
    <row r="284" spans="1:8">
      <c r="A284" t="s">
        <v>602</v>
      </c>
      <c r="B284" t="s">
        <v>228</v>
      </c>
      <c r="C284" t="str">
        <f>VLOOKUP(B284,dictTech!$A$2:$B$32,2,FALSE)</f>
        <v>Hydropower_reservoir_medium</v>
      </c>
      <c r="D284" t="s">
        <v>326</v>
      </c>
      <c r="E284">
        <v>13</v>
      </c>
      <c r="F284" t="s">
        <v>179</v>
      </c>
      <c r="G284">
        <v>100</v>
      </c>
      <c r="H284">
        <v>0.8</v>
      </c>
    </row>
    <row r="285" spans="1:8">
      <c r="A285" t="s">
        <v>601</v>
      </c>
      <c r="B285" t="s">
        <v>228</v>
      </c>
      <c r="C285" t="str">
        <f>VLOOKUP(B285,dictTech!$A$2:$B$32,2,FALSE)</f>
        <v>Hydropower_reservoir_medium</v>
      </c>
      <c r="D285" t="s">
        <v>326</v>
      </c>
      <c r="E285">
        <v>28</v>
      </c>
      <c r="F285" t="s">
        <v>179</v>
      </c>
      <c r="G285">
        <v>100</v>
      </c>
      <c r="H285">
        <v>0.8</v>
      </c>
    </row>
    <row r="286" spans="1:8">
      <c r="A286" t="s">
        <v>600</v>
      </c>
      <c r="B286" t="s">
        <v>228</v>
      </c>
      <c r="C286" t="str">
        <f>VLOOKUP(B286,dictTech!$A$2:$B$32,2,FALSE)</f>
        <v>Hydropower_reservoir_medium</v>
      </c>
      <c r="D286" t="s">
        <v>326</v>
      </c>
      <c r="E286">
        <v>42</v>
      </c>
      <c r="F286" t="s">
        <v>179</v>
      </c>
      <c r="G286">
        <v>100</v>
      </c>
      <c r="H286">
        <v>0.8</v>
      </c>
    </row>
    <row r="287" spans="1:8">
      <c r="A287" t="s">
        <v>599</v>
      </c>
      <c r="B287" t="s">
        <v>228</v>
      </c>
      <c r="C287" t="str">
        <f>VLOOKUP(B287,dictTech!$A$2:$B$32,2,FALSE)</f>
        <v>Hydropower_reservoir_medium</v>
      </c>
      <c r="D287" t="s">
        <v>326</v>
      </c>
      <c r="E287">
        <v>14</v>
      </c>
      <c r="F287" t="s">
        <v>179</v>
      </c>
      <c r="G287">
        <v>100</v>
      </c>
      <c r="H287">
        <v>0.8</v>
      </c>
    </row>
    <row r="288" spans="1:8">
      <c r="A288" t="s">
        <v>598</v>
      </c>
      <c r="B288" t="s">
        <v>228</v>
      </c>
      <c r="C288" t="str">
        <f>VLOOKUP(B288,dictTech!$A$2:$B$32,2,FALSE)</f>
        <v>Hydropower_reservoir_medium</v>
      </c>
      <c r="D288" t="s">
        <v>326</v>
      </c>
      <c r="E288">
        <v>34</v>
      </c>
      <c r="F288" t="s">
        <v>179</v>
      </c>
      <c r="G288">
        <v>100</v>
      </c>
      <c r="H288">
        <v>0.8</v>
      </c>
    </row>
    <row r="289" spans="1:8">
      <c r="A289" t="s">
        <v>597</v>
      </c>
      <c r="B289" t="s">
        <v>228</v>
      </c>
      <c r="C289" t="str">
        <f>VLOOKUP(B289,dictTech!$A$2:$B$32,2,FALSE)</f>
        <v>Hydropower_reservoir_medium</v>
      </c>
      <c r="D289" t="s">
        <v>326</v>
      </c>
      <c r="E289">
        <v>24</v>
      </c>
      <c r="F289" t="s">
        <v>179</v>
      </c>
      <c r="G289">
        <v>100</v>
      </c>
      <c r="H289">
        <v>0.8</v>
      </c>
    </row>
    <row r="290" spans="1:8">
      <c r="A290" t="s">
        <v>596</v>
      </c>
      <c r="B290" t="s">
        <v>228</v>
      </c>
      <c r="C290" t="str">
        <f>VLOOKUP(B290,dictTech!$A$2:$B$32,2,FALSE)</f>
        <v>Hydropower_reservoir_medium</v>
      </c>
      <c r="D290" t="s">
        <v>326</v>
      </c>
      <c r="E290">
        <v>30</v>
      </c>
      <c r="F290" t="s">
        <v>179</v>
      </c>
      <c r="G290">
        <v>100</v>
      </c>
      <c r="H290">
        <v>0.8</v>
      </c>
    </row>
    <row r="291" spans="1:8">
      <c r="A291" t="s">
        <v>591</v>
      </c>
      <c r="B291" t="s">
        <v>228</v>
      </c>
      <c r="C291" t="str">
        <f>VLOOKUP(B291,dictTech!$A$2:$B$32,2,FALSE)</f>
        <v>Hydropower_reservoir_medium</v>
      </c>
      <c r="D291" t="s">
        <v>326</v>
      </c>
      <c r="E291">
        <v>42</v>
      </c>
      <c r="F291" t="s">
        <v>179</v>
      </c>
      <c r="G291">
        <v>90</v>
      </c>
      <c r="H291">
        <v>0.8</v>
      </c>
    </row>
    <row r="292" spans="1:8">
      <c r="A292" t="s">
        <v>605</v>
      </c>
      <c r="B292" t="s">
        <v>228</v>
      </c>
      <c r="C292" t="str">
        <f>VLOOKUP(B292,dictTech!$A$2:$B$32,2,FALSE)</f>
        <v>Hydropower_reservoir_medium</v>
      </c>
      <c r="D292" t="s">
        <v>326</v>
      </c>
      <c r="E292">
        <v>13</v>
      </c>
      <c r="F292" t="s">
        <v>179</v>
      </c>
      <c r="G292">
        <v>138</v>
      </c>
      <c r="H292">
        <v>0.75</v>
      </c>
    </row>
    <row r="293" spans="1:8">
      <c r="A293" t="s">
        <v>587</v>
      </c>
      <c r="B293" t="s">
        <v>228</v>
      </c>
      <c r="C293" t="str">
        <f>VLOOKUP(B293,dictTech!$A$2:$B$32,2,FALSE)</f>
        <v>Hydropower_reservoir_medium</v>
      </c>
      <c r="D293" t="s">
        <v>326</v>
      </c>
      <c r="E293">
        <v>20</v>
      </c>
      <c r="F293" t="s">
        <v>179</v>
      </c>
      <c r="G293">
        <v>79.5</v>
      </c>
      <c r="H293">
        <v>0.8</v>
      </c>
    </row>
    <row r="294" spans="1:8">
      <c r="A294" t="s">
        <v>631</v>
      </c>
      <c r="B294" t="s">
        <v>623</v>
      </c>
      <c r="C294" t="str">
        <f>VLOOKUP(B294,dictTech!$A$2:$B$32,2,FALSE)</f>
        <v>Fuel oil PGT</v>
      </c>
      <c r="D294" t="s">
        <v>326</v>
      </c>
      <c r="E294">
        <v>22</v>
      </c>
      <c r="F294" t="s">
        <v>179</v>
      </c>
      <c r="G294">
        <v>92.5</v>
      </c>
      <c r="H294">
        <v>0.38</v>
      </c>
    </row>
    <row r="295" spans="1:8">
      <c r="A295" t="s">
        <v>626</v>
      </c>
      <c r="B295" t="s">
        <v>623</v>
      </c>
      <c r="C295" t="str">
        <f>VLOOKUP(B295,dictTech!$A$2:$B$32,2,FALSE)</f>
        <v>Fuel oil PGT</v>
      </c>
      <c r="D295" t="s">
        <v>326</v>
      </c>
      <c r="E295">
        <v>29</v>
      </c>
      <c r="F295" t="s">
        <v>179</v>
      </c>
      <c r="G295">
        <v>80</v>
      </c>
      <c r="H295">
        <v>0.38</v>
      </c>
    </row>
    <row r="296" spans="1:8">
      <c r="A296" t="s">
        <v>483</v>
      </c>
      <c r="B296" t="s">
        <v>324</v>
      </c>
      <c r="C296" t="str">
        <f>VLOOKUP(B296,dictTech!$A$2:$B$32,2,FALSE)</f>
        <v>Coal PSC</v>
      </c>
      <c r="D296" t="s">
        <v>326</v>
      </c>
      <c r="E296">
        <v>8</v>
      </c>
      <c r="F296" t="s">
        <v>179</v>
      </c>
      <c r="G296">
        <v>282</v>
      </c>
      <c r="H296">
        <v>0.39500000000000002</v>
      </c>
    </row>
    <row r="297" spans="1:8">
      <c r="A297" t="s">
        <v>482</v>
      </c>
      <c r="B297" t="s">
        <v>324</v>
      </c>
      <c r="C297" t="str">
        <f>VLOOKUP(B297,dictTech!$A$2:$B$32,2,FALSE)</f>
        <v>Coal PSC</v>
      </c>
      <c r="D297" t="s">
        <v>326</v>
      </c>
      <c r="E297">
        <v>16</v>
      </c>
      <c r="F297" t="s">
        <v>179</v>
      </c>
      <c r="G297">
        <v>282</v>
      </c>
      <c r="H297">
        <v>0.39300000000000002</v>
      </c>
    </row>
    <row r="298" spans="1:8">
      <c r="A298" t="s">
        <v>466</v>
      </c>
      <c r="B298" t="s">
        <v>324</v>
      </c>
      <c r="C298" t="str">
        <f>VLOOKUP(B298,dictTech!$A$2:$B$32,2,FALSE)</f>
        <v>Coal PSC</v>
      </c>
      <c r="D298" t="s">
        <v>326</v>
      </c>
      <c r="E298">
        <v>5</v>
      </c>
      <c r="F298" t="s">
        <v>179</v>
      </c>
      <c r="G298">
        <v>124</v>
      </c>
      <c r="H298">
        <v>0.34799999999999998</v>
      </c>
    </row>
    <row r="299" spans="1:8">
      <c r="A299" t="s">
        <v>522</v>
      </c>
      <c r="B299" t="s">
        <v>324</v>
      </c>
      <c r="C299" t="str">
        <f>VLOOKUP(B299,dictTech!$A$2:$B$32,2,FALSE)</f>
        <v>Coal PSC</v>
      </c>
      <c r="D299" t="s">
        <v>326</v>
      </c>
      <c r="E299">
        <v>32</v>
      </c>
      <c r="F299" t="s">
        <v>179</v>
      </c>
      <c r="G299">
        <v>842</v>
      </c>
      <c r="H299">
        <v>0.46</v>
      </c>
    </row>
    <row r="300" spans="1:8">
      <c r="A300" t="s">
        <v>502</v>
      </c>
      <c r="B300" t="s">
        <v>324</v>
      </c>
      <c r="C300" t="str">
        <f>VLOOKUP(B300,dictTech!$A$2:$B$32,2,FALSE)</f>
        <v>Coal PSC</v>
      </c>
      <c r="D300" t="s">
        <v>326</v>
      </c>
      <c r="E300">
        <v>32</v>
      </c>
      <c r="F300" t="s">
        <v>179</v>
      </c>
      <c r="G300">
        <v>505</v>
      </c>
      <c r="H300">
        <v>0.438</v>
      </c>
    </row>
    <row r="301" spans="1:8">
      <c r="A301" t="s">
        <v>427</v>
      </c>
      <c r="B301" t="s">
        <v>167</v>
      </c>
      <c r="C301" t="str">
        <f>VLOOKUP(B301,dictTech!$A$2:$B$32,2,FALSE)</f>
        <v>CCGT</v>
      </c>
      <c r="D301" t="s">
        <v>326</v>
      </c>
      <c r="E301">
        <v>17</v>
      </c>
      <c r="F301" t="s">
        <v>179</v>
      </c>
      <c r="G301">
        <v>353</v>
      </c>
      <c r="H301">
        <v>0.53100000000000003</v>
      </c>
    </row>
    <row r="302" spans="1:8">
      <c r="A302" t="s">
        <v>607</v>
      </c>
      <c r="B302" t="s">
        <v>228</v>
      </c>
      <c r="C302" t="str">
        <f>VLOOKUP(B302,dictTech!$A$2:$B$32,2,FALSE)</f>
        <v>Hydropower_reservoir_medium</v>
      </c>
      <c r="D302" t="s">
        <v>326</v>
      </c>
      <c r="E302">
        <v>11</v>
      </c>
      <c r="F302" t="s">
        <v>179</v>
      </c>
      <c r="G302">
        <v>146</v>
      </c>
      <c r="H302">
        <v>0.8</v>
      </c>
    </row>
    <row r="303" spans="1:8">
      <c r="A303" t="s">
        <v>545</v>
      </c>
      <c r="B303" t="s">
        <v>526</v>
      </c>
      <c r="C303" t="str">
        <f>VLOOKUP(B303,dictTech!$A$2:$B$32,2,FALSE)</f>
        <v>Lignite PSC</v>
      </c>
      <c r="D303" t="s">
        <v>326</v>
      </c>
      <c r="E303">
        <v>12</v>
      </c>
      <c r="F303" t="s">
        <v>179</v>
      </c>
      <c r="G303">
        <v>450</v>
      </c>
      <c r="H303">
        <v>0.39</v>
      </c>
    </row>
    <row r="304" spans="1:8">
      <c r="A304" t="s">
        <v>544</v>
      </c>
      <c r="B304" t="s">
        <v>526</v>
      </c>
      <c r="C304" t="str">
        <f>VLOOKUP(B304,dictTech!$A$2:$B$32,2,FALSE)</f>
        <v>Lignite PSC</v>
      </c>
      <c r="D304" t="s">
        <v>326</v>
      </c>
      <c r="E304">
        <v>18</v>
      </c>
      <c r="F304" t="s">
        <v>179</v>
      </c>
      <c r="G304">
        <v>450</v>
      </c>
      <c r="H304">
        <v>0.39</v>
      </c>
    </row>
    <row r="305" spans="1:8">
      <c r="A305" t="s">
        <v>494</v>
      </c>
      <c r="B305" t="s">
        <v>324</v>
      </c>
      <c r="C305" t="str">
        <f>VLOOKUP(B305,dictTech!$A$2:$B$32,2,FALSE)</f>
        <v>Coal PSC</v>
      </c>
      <c r="D305" t="s">
        <v>326</v>
      </c>
      <c r="E305">
        <v>8</v>
      </c>
      <c r="F305" t="s">
        <v>179</v>
      </c>
      <c r="G305">
        <v>345</v>
      </c>
      <c r="H305">
        <v>0.34499999999999997</v>
      </c>
    </row>
    <row r="306" spans="1:8">
      <c r="A306" t="s">
        <v>493</v>
      </c>
      <c r="B306" t="s">
        <v>324</v>
      </c>
      <c r="C306" t="str">
        <f>VLOOKUP(B306,dictTech!$A$2:$B$32,2,FALSE)</f>
        <v>Coal PSC</v>
      </c>
      <c r="D306" t="s">
        <v>326</v>
      </c>
      <c r="E306">
        <v>29</v>
      </c>
      <c r="F306" t="s">
        <v>179</v>
      </c>
      <c r="G306">
        <v>345</v>
      </c>
      <c r="H306">
        <v>0.34799999999999998</v>
      </c>
    </row>
    <row r="307" spans="1:8">
      <c r="A307" t="s">
        <v>562</v>
      </c>
      <c r="B307" t="s">
        <v>526</v>
      </c>
      <c r="C307" t="str">
        <f>VLOOKUP(B307,dictTech!$A$2:$B$32,2,FALSE)</f>
        <v>Lignite PSC</v>
      </c>
      <c r="D307" t="s">
        <v>326</v>
      </c>
      <c r="E307">
        <v>37</v>
      </c>
      <c r="F307" t="s">
        <v>179</v>
      </c>
      <c r="G307">
        <v>750</v>
      </c>
      <c r="H307">
        <v>0.39500000000000002</v>
      </c>
    </row>
    <row r="308" spans="1:8">
      <c r="A308" t="s">
        <v>561</v>
      </c>
      <c r="B308" t="s">
        <v>526</v>
      </c>
      <c r="C308" t="str">
        <f>VLOOKUP(B308,dictTech!$A$2:$B$32,2,FALSE)</f>
        <v>Lignite PSC</v>
      </c>
      <c r="D308" t="s">
        <v>326</v>
      </c>
      <c r="E308">
        <v>39</v>
      </c>
      <c r="F308" t="s">
        <v>179</v>
      </c>
      <c r="G308">
        <v>750</v>
      </c>
      <c r="H308">
        <v>0.39300000000000002</v>
      </c>
    </row>
    <row r="309" spans="1:8">
      <c r="A309" t="s">
        <v>617</v>
      </c>
      <c r="B309" t="s">
        <v>228</v>
      </c>
      <c r="C309" t="str">
        <f>VLOOKUP(B309,dictTech!$A$2:$B$32,2,FALSE)</f>
        <v>Hydropower_reservoir_medium</v>
      </c>
      <c r="D309" t="s">
        <v>326</v>
      </c>
      <c r="E309">
        <v>8</v>
      </c>
      <c r="F309" t="s">
        <v>179</v>
      </c>
      <c r="G309">
        <v>360</v>
      </c>
      <c r="H309">
        <v>0.75</v>
      </c>
    </row>
    <row r="310" spans="1:8">
      <c r="A310" t="s">
        <v>374</v>
      </c>
      <c r="B310" t="s">
        <v>167</v>
      </c>
      <c r="C310" t="str">
        <f>VLOOKUP(B310,dictTech!$A$2:$B$32,2,FALSE)</f>
        <v>CCGT</v>
      </c>
      <c r="D310" t="s">
        <v>326</v>
      </c>
      <c r="E310">
        <v>13</v>
      </c>
      <c r="F310" t="s">
        <v>179</v>
      </c>
      <c r="G310">
        <v>79.7</v>
      </c>
      <c r="H310">
        <v>0.45</v>
      </c>
    </row>
    <row r="311" spans="1:8">
      <c r="A311" t="s">
        <v>406</v>
      </c>
      <c r="B311" t="s">
        <v>167</v>
      </c>
      <c r="C311" t="str">
        <f>VLOOKUP(B311,dictTech!$A$2:$B$32,2,FALSE)</f>
        <v>CCGT</v>
      </c>
      <c r="D311" t="s">
        <v>326</v>
      </c>
      <c r="E311">
        <v>20</v>
      </c>
      <c r="F311" t="s">
        <v>179</v>
      </c>
      <c r="G311">
        <v>127.6</v>
      </c>
      <c r="H311">
        <v>0.55800000000000005</v>
      </c>
    </row>
    <row r="312" spans="1:8">
      <c r="A312" t="s">
        <v>404</v>
      </c>
      <c r="B312" t="s">
        <v>167</v>
      </c>
      <c r="C312" t="str">
        <f>VLOOKUP(B312,dictTech!$A$2:$B$32,2,FALSE)</f>
        <v>CCGT</v>
      </c>
      <c r="D312" t="s">
        <v>326</v>
      </c>
      <c r="E312">
        <v>15</v>
      </c>
      <c r="F312" t="s">
        <v>179</v>
      </c>
      <c r="G312">
        <v>124.9</v>
      </c>
      <c r="H312">
        <v>0.55800000000000005</v>
      </c>
    </row>
    <row r="313" spans="1:8">
      <c r="A313" t="s">
        <v>403</v>
      </c>
      <c r="B313" t="s">
        <v>167</v>
      </c>
      <c r="C313" t="str">
        <f>VLOOKUP(B313,dictTech!$A$2:$B$32,2,FALSE)</f>
        <v>CCGT</v>
      </c>
      <c r="D313" t="s">
        <v>326</v>
      </c>
      <c r="E313">
        <v>5</v>
      </c>
      <c r="F313" t="s">
        <v>179</v>
      </c>
      <c r="G313">
        <v>123.9</v>
      </c>
      <c r="H313">
        <v>0.55800000000000005</v>
      </c>
    </row>
    <row r="314" spans="1:8">
      <c r="A314" t="s">
        <v>387</v>
      </c>
      <c r="B314" t="s">
        <v>167</v>
      </c>
      <c r="C314" t="str">
        <f>VLOOKUP(B314,dictTech!$A$2:$B$32,2,FALSE)</f>
        <v>CCGT</v>
      </c>
      <c r="D314" t="s">
        <v>326</v>
      </c>
      <c r="E314">
        <v>23</v>
      </c>
      <c r="F314" t="s">
        <v>179</v>
      </c>
      <c r="G314">
        <v>97.9</v>
      </c>
      <c r="H314">
        <v>0.45</v>
      </c>
    </row>
    <row r="315" spans="1:8">
      <c r="A315" t="s">
        <v>386</v>
      </c>
      <c r="B315" t="s">
        <v>167</v>
      </c>
      <c r="C315" t="str">
        <f>VLOOKUP(B315,dictTech!$A$2:$B$32,2,FALSE)</f>
        <v>CCGT</v>
      </c>
      <c r="D315" t="s">
        <v>326</v>
      </c>
      <c r="E315">
        <v>14</v>
      </c>
      <c r="F315" t="s">
        <v>179</v>
      </c>
      <c r="G315">
        <v>97.9</v>
      </c>
      <c r="H315">
        <v>0.45</v>
      </c>
    </row>
    <row r="316" spans="1:8">
      <c r="A316" t="s">
        <v>569</v>
      </c>
      <c r="B316" t="s">
        <v>224</v>
      </c>
      <c r="C316" t="str">
        <f>VLOOKUP(B316,dictTech!$A$2:$B$32,2,FALSE)</f>
        <v>Biomass_CHP_wood_pellets_DH</v>
      </c>
      <c r="D316" t="s">
        <v>326</v>
      </c>
      <c r="E316">
        <v>15</v>
      </c>
      <c r="F316" t="s">
        <v>179</v>
      </c>
      <c r="G316">
        <v>378</v>
      </c>
      <c r="H316">
        <v>0.38100000000000001</v>
      </c>
    </row>
    <row r="317" spans="1:8">
      <c r="A317" t="s">
        <v>651</v>
      </c>
      <c r="B317" t="s">
        <v>224</v>
      </c>
      <c r="C317" t="str">
        <f>VLOOKUP(B317,dictTech!$A$2:$B$32,2,FALSE)</f>
        <v>Biomass_CHP_wood_pellets_DH</v>
      </c>
      <c r="D317" t="s">
        <v>326</v>
      </c>
      <c r="E317">
        <v>14</v>
      </c>
      <c r="F317" t="s">
        <v>179</v>
      </c>
      <c r="G317">
        <v>95.4</v>
      </c>
      <c r="H317">
        <v>0.33</v>
      </c>
    </row>
    <row r="318" spans="1:8">
      <c r="A318" t="s">
        <v>453</v>
      </c>
      <c r="B318" t="s">
        <v>324</v>
      </c>
      <c r="C318" t="str">
        <f>VLOOKUP(B318,dictTech!$A$2:$B$32,2,FALSE)</f>
        <v>Coal PSC</v>
      </c>
      <c r="D318" t="s">
        <v>326</v>
      </c>
      <c r="E318">
        <v>17</v>
      </c>
      <c r="F318" t="s">
        <v>179</v>
      </c>
      <c r="G318">
        <v>90</v>
      </c>
      <c r="H318">
        <v>0.38600000000000001</v>
      </c>
    </row>
    <row r="319" spans="1:8">
      <c r="A319" t="s">
        <v>622</v>
      </c>
      <c r="B319" t="s">
        <v>623</v>
      </c>
      <c r="C319" t="str">
        <f>VLOOKUP(B319,dictTech!$A$2:$B$32,2,FALSE)</f>
        <v>Fuel oil PGT</v>
      </c>
      <c r="D319" t="s">
        <v>326</v>
      </c>
      <c r="E319">
        <v>15</v>
      </c>
      <c r="F319" t="s">
        <v>179</v>
      </c>
      <c r="G319">
        <v>91</v>
      </c>
      <c r="H319">
        <v>0.35699999999999998</v>
      </c>
    </row>
    <row r="320" spans="1:8">
      <c r="A320" t="s">
        <v>624</v>
      </c>
      <c r="B320" t="s">
        <v>623</v>
      </c>
      <c r="C320" t="str">
        <f>VLOOKUP(B320,dictTech!$A$2:$B$32,2,FALSE)</f>
        <v>Fuel oil PGT</v>
      </c>
      <c r="D320" t="s">
        <v>326</v>
      </c>
      <c r="E320">
        <v>4</v>
      </c>
      <c r="F320" t="s">
        <v>179</v>
      </c>
      <c r="G320">
        <v>390.5</v>
      </c>
      <c r="H320">
        <v>0.307</v>
      </c>
    </row>
    <row r="321" spans="1:8">
      <c r="A321" t="s">
        <v>625</v>
      </c>
      <c r="B321" t="s">
        <v>623</v>
      </c>
      <c r="C321" t="str">
        <f>VLOOKUP(B321,dictTech!$A$2:$B$32,2,FALSE)</f>
        <v>Fuel oil PGT</v>
      </c>
      <c r="D321" t="s">
        <v>326</v>
      </c>
      <c r="E321">
        <v>24</v>
      </c>
      <c r="F321" t="s">
        <v>179</v>
      </c>
      <c r="G321">
        <v>334.2</v>
      </c>
      <c r="H321">
        <v>0.307</v>
      </c>
    </row>
    <row r="322" spans="1:8">
      <c r="A322" t="s">
        <v>582</v>
      </c>
      <c r="B322" t="s">
        <v>228</v>
      </c>
      <c r="C322" t="str">
        <f>VLOOKUP(B322,dictTech!$A$2:$B$32,2,FALSE)</f>
        <v>Hydropower_reservoir_medium</v>
      </c>
      <c r="D322" t="s">
        <v>326</v>
      </c>
      <c r="E322">
        <v>24</v>
      </c>
      <c r="F322" t="s">
        <v>179</v>
      </c>
      <c r="G322">
        <v>94.7</v>
      </c>
      <c r="H322">
        <v>0.8</v>
      </c>
    </row>
    <row r="323" spans="1:8">
      <c r="A323" t="s">
        <v>334</v>
      </c>
      <c r="B323" t="s">
        <v>193</v>
      </c>
      <c r="C323" t="str">
        <f>VLOOKUP(B323,dictTech!$A$2:$B$32,2,FALSE)</f>
        <v>OCGT</v>
      </c>
      <c r="D323" t="s">
        <v>326</v>
      </c>
      <c r="E323">
        <v>14</v>
      </c>
      <c r="F323" t="s">
        <v>179</v>
      </c>
      <c r="G323">
        <v>96</v>
      </c>
      <c r="H323">
        <v>0.39600000000000002</v>
      </c>
    </row>
    <row r="324" spans="1:8">
      <c r="A324" t="s">
        <v>342</v>
      </c>
      <c r="B324" t="s">
        <v>193</v>
      </c>
      <c r="C324" t="str">
        <f>VLOOKUP(B324,dictTech!$A$2:$B$32,2,FALSE)</f>
        <v>OCGT</v>
      </c>
      <c r="D324" t="s">
        <v>326</v>
      </c>
      <c r="E324">
        <v>14</v>
      </c>
      <c r="F324" t="s">
        <v>179</v>
      </c>
      <c r="G324">
        <v>96</v>
      </c>
      <c r="H324">
        <v>0.39600000000000002</v>
      </c>
    </row>
    <row r="325" spans="1:8">
      <c r="A325" t="s">
        <v>343</v>
      </c>
      <c r="B325" t="s">
        <v>193</v>
      </c>
      <c r="C325" t="str">
        <f>VLOOKUP(B325,dictTech!$A$2:$B$32,2,FALSE)</f>
        <v>OCGT</v>
      </c>
      <c r="D325" t="s">
        <v>326</v>
      </c>
      <c r="E325">
        <v>10</v>
      </c>
      <c r="F325" t="s">
        <v>179</v>
      </c>
      <c r="G325">
        <v>100</v>
      </c>
      <c r="H325">
        <v>0.31</v>
      </c>
    </row>
    <row r="326" spans="1:8">
      <c r="A326" t="s">
        <v>344</v>
      </c>
      <c r="B326" t="s">
        <v>193</v>
      </c>
      <c r="C326" t="str">
        <f>VLOOKUP(B326,dictTech!$A$2:$B$32,2,FALSE)</f>
        <v>OCGT</v>
      </c>
      <c r="D326" t="s">
        <v>326</v>
      </c>
      <c r="E326">
        <v>12</v>
      </c>
      <c r="F326" t="s">
        <v>179</v>
      </c>
      <c r="G326">
        <v>100</v>
      </c>
      <c r="H326">
        <v>0.35</v>
      </c>
    </row>
    <row r="327" spans="1:8">
      <c r="A327" t="s">
        <v>345</v>
      </c>
      <c r="B327" t="s">
        <v>193</v>
      </c>
      <c r="C327" t="str">
        <f>VLOOKUP(B327,dictTech!$A$2:$B$32,2,FALSE)</f>
        <v>OCGT</v>
      </c>
      <c r="D327" t="s">
        <v>326</v>
      </c>
      <c r="E327">
        <v>14</v>
      </c>
      <c r="F327" t="s">
        <v>179</v>
      </c>
      <c r="G327">
        <v>100</v>
      </c>
      <c r="H327">
        <v>0.36</v>
      </c>
    </row>
    <row r="328" spans="1:8">
      <c r="A328" t="s">
        <v>346</v>
      </c>
      <c r="B328" t="s">
        <v>193</v>
      </c>
      <c r="C328" t="str">
        <f>VLOOKUP(B328,dictTech!$A$2:$B$32,2,FALSE)</f>
        <v>OCGT</v>
      </c>
      <c r="D328" t="s">
        <v>326</v>
      </c>
      <c r="E328">
        <v>16</v>
      </c>
      <c r="F328" t="s">
        <v>179</v>
      </c>
      <c r="G328">
        <v>100</v>
      </c>
      <c r="H328">
        <v>0.34</v>
      </c>
    </row>
    <row r="329" spans="1:8">
      <c r="A329" t="s">
        <v>347</v>
      </c>
      <c r="B329" t="s">
        <v>193</v>
      </c>
      <c r="C329" t="str">
        <f>VLOOKUP(B329,dictTech!$A$2:$B$32,2,FALSE)</f>
        <v>OCGT</v>
      </c>
      <c r="D329" t="s">
        <v>326</v>
      </c>
      <c r="E329">
        <v>18</v>
      </c>
      <c r="F329" t="s">
        <v>179</v>
      </c>
      <c r="G329">
        <v>100</v>
      </c>
      <c r="H329">
        <v>0.33</v>
      </c>
    </row>
    <row r="330" spans="1:8">
      <c r="A330" t="s">
        <v>685</v>
      </c>
      <c r="B330" t="s">
        <v>227</v>
      </c>
      <c r="C330" t="str">
        <f>VLOOKUP(B330,dictTech!$A$2:$B$32,2,FALSE)</f>
        <v>PV_utility_systems</v>
      </c>
      <c r="D330" t="s">
        <v>326</v>
      </c>
      <c r="E330">
        <v>13</v>
      </c>
      <c r="F330" t="s">
        <v>179</v>
      </c>
      <c r="G330">
        <v>1961</v>
      </c>
      <c r="H330">
        <v>1</v>
      </c>
    </row>
    <row r="331" spans="1:8">
      <c r="A331" t="s">
        <v>694</v>
      </c>
      <c r="B331" t="s">
        <v>227</v>
      </c>
      <c r="C331" t="str">
        <f>VLOOKUP(B331,dictTech!$A$2:$B$32,2,FALSE)</f>
        <v>PV_utility_systems</v>
      </c>
      <c r="D331" t="s">
        <v>326</v>
      </c>
      <c r="E331">
        <v>10</v>
      </c>
      <c r="F331" t="s">
        <v>179</v>
      </c>
      <c r="G331">
        <v>1961</v>
      </c>
      <c r="H331">
        <v>1</v>
      </c>
    </row>
    <row r="332" spans="1:8">
      <c r="A332" t="s">
        <v>695</v>
      </c>
      <c r="B332" t="s">
        <v>227</v>
      </c>
      <c r="C332" t="str">
        <f>VLOOKUP(B332,dictTech!$A$2:$B$32,2,FALSE)</f>
        <v>PV_utility_systems</v>
      </c>
      <c r="D332" t="s">
        <v>326</v>
      </c>
      <c r="E332">
        <v>1</v>
      </c>
      <c r="F332" t="s">
        <v>179</v>
      </c>
      <c r="G332">
        <v>1961</v>
      </c>
      <c r="H332">
        <v>1</v>
      </c>
    </row>
    <row r="333" spans="1:8">
      <c r="A333" t="s">
        <v>696</v>
      </c>
      <c r="B333" t="s">
        <v>227</v>
      </c>
      <c r="C333" t="str">
        <f>VLOOKUP(B333,dictTech!$A$2:$B$32,2,FALSE)</f>
        <v>PV_utility_systems</v>
      </c>
      <c r="D333" t="s">
        <v>326</v>
      </c>
      <c r="E333">
        <v>9</v>
      </c>
      <c r="F333" t="s">
        <v>179</v>
      </c>
      <c r="G333">
        <v>1961</v>
      </c>
      <c r="H333">
        <v>1</v>
      </c>
    </row>
    <row r="334" spans="1:8">
      <c r="A334" t="s">
        <v>697</v>
      </c>
      <c r="B334" t="s">
        <v>227</v>
      </c>
      <c r="C334" t="str">
        <f>VLOOKUP(B334,dictTech!$A$2:$B$32,2,FALSE)</f>
        <v>PV_utility_systems</v>
      </c>
      <c r="D334" t="s">
        <v>326</v>
      </c>
      <c r="E334">
        <v>5</v>
      </c>
      <c r="F334" t="s">
        <v>179</v>
      </c>
      <c r="G334">
        <v>1961</v>
      </c>
      <c r="H334">
        <v>1</v>
      </c>
    </row>
    <row r="335" spans="1:8">
      <c r="A335" t="s">
        <v>698</v>
      </c>
      <c r="B335" t="s">
        <v>227</v>
      </c>
      <c r="C335" t="str">
        <f>VLOOKUP(B335,dictTech!$A$2:$B$32,2,FALSE)</f>
        <v>PV_utility_systems</v>
      </c>
      <c r="D335" t="s">
        <v>326</v>
      </c>
      <c r="E335">
        <v>2</v>
      </c>
      <c r="F335" t="s">
        <v>179</v>
      </c>
      <c r="G335">
        <v>1961</v>
      </c>
      <c r="H335">
        <v>1</v>
      </c>
    </row>
    <row r="336" spans="1:8">
      <c r="A336" t="s">
        <v>699</v>
      </c>
      <c r="B336" t="s">
        <v>227</v>
      </c>
      <c r="C336" t="str">
        <f>VLOOKUP(B336,dictTech!$A$2:$B$32,2,FALSE)</f>
        <v>PV_utility_systems</v>
      </c>
      <c r="D336" t="s">
        <v>326</v>
      </c>
      <c r="E336">
        <v>12</v>
      </c>
      <c r="F336" t="s">
        <v>179</v>
      </c>
      <c r="G336">
        <v>1961</v>
      </c>
      <c r="H336">
        <v>1</v>
      </c>
    </row>
    <row r="337" spans="1:8">
      <c r="A337" t="s">
        <v>700</v>
      </c>
      <c r="B337" t="s">
        <v>227</v>
      </c>
      <c r="C337" t="str">
        <f>VLOOKUP(B337,dictTech!$A$2:$B$32,2,FALSE)</f>
        <v>PV_utility_systems</v>
      </c>
      <c r="D337" t="s">
        <v>326</v>
      </c>
      <c r="E337">
        <v>10</v>
      </c>
      <c r="F337" t="s">
        <v>179</v>
      </c>
      <c r="G337">
        <v>1961</v>
      </c>
      <c r="H337">
        <v>1</v>
      </c>
    </row>
    <row r="338" spans="1:8">
      <c r="A338" t="s">
        <v>701</v>
      </c>
      <c r="B338" t="s">
        <v>227</v>
      </c>
      <c r="C338" t="str">
        <f>VLOOKUP(B338,dictTech!$A$2:$B$32,2,FALSE)</f>
        <v>PV_utility_systems</v>
      </c>
      <c r="D338" t="s">
        <v>326</v>
      </c>
      <c r="E338">
        <v>7</v>
      </c>
      <c r="F338" t="s">
        <v>179</v>
      </c>
      <c r="G338">
        <v>1961</v>
      </c>
      <c r="H338">
        <v>1</v>
      </c>
    </row>
    <row r="339" spans="1:8">
      <c r="A339" t="s">
        <v>702</v>
      </c>
      <c r="B339" t="s">
        <v>227</v>
      </c>
      <c r="C339" t="str">
        <f>VLOOKUP(B339,dictTech!$A$2:$B$32,2,FALSE)</f>
        <v>PV_utility_systems</v>
      </c>
      <c r="D339" t="s">
        <v>326</v>
      </c>
      <c r="E339">
        <v>2</v>
      </c>
      <c r="F339" t="s">
        <v>179</v>
      </c>
      <c r="G339">
        <v>1961</v>
      </c>
      <c r="H339">
        <v>1</v>
      </c>
    </row>
    <row r="340" spans="1:8">
      <c r="A340" t="s">
        <v>703</v>
      </c>
      <c r="B340" t="s">
        <v>227</v>
      </c>
      <c r="C340" t="str">
        <f>VLOOKUP(B340,dictTech!$A$2:$B$32,2,FALSE)</f>
        <v>PV_utility_systems</v>
      </c>
      <c r="D340" t="s">
        <v>326</v>
      </c>
      <c r="E340">
        <v>4</v>
      </c>
      <c r="F340" t="s">
        <v>179</v>
      </c>
      <c r="G340">
        <v>1961</v>
      </c>
      <c r="H340">
        <v>1</v>
      </c>
    </row>
    <row r="341" spans="1:8">
      <c r="A341" t="s">
        <v>686</v>
      </c>
      <c r="B341" t="s">
        <v>227</v>
      </c>
      <c r="C341" t="str">
        <f>VLOOKUP(B341,dictTech!$A$2:$B$32,2,FALSE)</f>
        <v>PV_utility_systems</v>
      </c>
      <c r="D341" t="s">
        <v>326</v>
      </c>
      <c r="E341">
        <v>7</v>
      </c>
      <c r="F341" t="s">
        <v>179</v>
      </c>
      <c r="G341">
        <v>1961</v>
      </c>
      <c r="H341">
        <v>1</v>
      </c>
    </row>
    <row r="342" spans="1:8">
      <c r="A342" t="s">
        <v>704</v>
      </c>
      <c r="B342" t="s">
        <v>227</v>
      </c>
      <c r="C342" t="str">
        <f>VLOOKUP(B342,dictTech!$A$2:$B$32,2,FALSE)</f>
        <v>PV_utility_systems</v>
      </c>
      <c r="D342" t="s">
        <v>326</v>
      </c>
      <c r="E342">
        <v>4</v>
      </c>
      <c r="F342" t="s">
        <v>179</v>
      </c>
      <c r="G342">
        <v>1961</v>
      </c>
      <c r="H342">
        <v>1</v>
      </c>
    </row>
    <row r="343" spans="1:8">
      <c r="A343" t="s">
        <v>687</v>
      </c>
      <c r="B343" t="s">
        <v>227</v>
      </c>
      <c r="C343" t="str">
        <f>VLOOKUP(B343,dictTech!$A$2:$B$32,2,FALSE)</f>
        <v>PV_utility_systems</v>
      </c>
      <c r="D343" t="s">
        <v>326</v>
      </c>
      <c r="E343">
        <v>5</v>
      </c>
      <c r="F343" t="s">
        <v>179</v>
      </c>
      <c r="G343">
        <v>1961</v>
      </c>
      <c r="H343">
        <v>1</v>
      </c>
    </row>
    <row r="344" spans="1:8">
      <c r="A344" t="s">
        <v>688</v>
      </c>
      <c r="B344" t="s">
        <v>227</v>
      </c>
      <c r="C344" t="str">
        <f>VLOOKUP(B344,dictTech!$A$2:$B$32,2,FALSE)</f>
        <v>PV_utility_systems</v>
      </c>
      <c r="D344" t="s">
        <v>326</v>
      </c>
      <c r="E344">
        <v>5</v>
      </c>
      <c r="F344" t="s">
        <v>179</v>
      </c>
      <c r="G344">
        <v>1961</v>
      </c>
      <c r="H344">
        <v>1</v>
      </c>
    </row>
    <row r="345" spans="1:8">
      <c r="A345" t="s">
        <v>689</v>
      </c>
      <c r="B345" t="s">
        <v>227</v>
      </c>
      <c r="C345" t="str">
        <f>VLOOKUP(B345,dictTech!$A$2:$B$32,2,FALSE)</f>
        <v>PV_utility_systems</v>
      </c>
      <c r="D345" t="s">
        <v>326</v>
      </c>
      <c r="E345">
        <v>9</v>
      </c>
      <c r="F345" t="s">
        <v>179</v>
      </c>
      <c r="G345">
        <v>1961</v>
      </c>
      <c r="H345">
        <v>1</v>
      </c>
    </row>
    <row r="346" spans="1:8">
      <c r="A346" t="s">
        <v>690</v>
      </c>
      <c r="B346" t="s">
        <v>227</v>
      </c>
      <c r="C346" t="str">
        <f>VLOOKUP(B346,dictTech!$A$2:$B$32,2,FALSE)</f>
        <v>PV_utility_systems</v>
      </c>
      <c r="D346" t="s">
        <v>326</v>
      </c>
      <c r="E346">
        <v>9</v>
      </c>
      <c r="F346" t="s">
        <v>179</v>
      </c>
      <c r="G346">
        <v>1961</v>
      </c>
      <c r="H346">
        <v>1</v>
      </c>
    </row>
    <row r="347" spans="1:8">
      <c r="A347" t="s">
        <v>691</v>
      </c>
      <c r="B347" t="s">
        <v>227</v>
      </c>
      <c r="C347" t="str">
        <f>VLOOKUP(B347,dictTech!$A$2:$B$32,2,FALSE)</f>
        <v>PV_utility_systems</v>
      </c>
      <c r="D347" t="s">
        <v>326</v>
      </c>
      <c r="E347">
        <v>2</v>
      </c>
      <c r="F347" t="s">
        <v>179</v>
      </c>
      <c r="G347">
        <v>1961</v>
      </c>
      <c r="H347">
        <v>1</v>
      </c>
    </row>
    <row r="348" spans="1:8">
      <c r="A348" t="s">
        <v>692</v>
      </c>
      <c r="B348" t="s">
        <v>227</v>
      </c>
      <c r="C348" t="str">
        <f>VLOOKUP(B348,dictTech!$A$2:$B$32,2,FALSE)</f>
        <v>PV_utility_systems</v>
      </c>
      <c r="D348" t="s">
        <v>326</v>
      </c>
      <c r="E348">
        <v>2</v>
      </c>
      <c r="F348" t="s">
        <v>179</v>
      </c>
      <c r="G348">
        <v>1961</v>
      </c>
      <c r="H348">
        <v>1</v>
      </c>
    </row>
    <row r="349" spans="1:8">
      <c r="A349" t="s">
        <v>693</v>
      </c>
      <c r="B349" t="s">
        <v>227</v>
      </c>
      <c r="C349" t="str">
        <f>VLOOKUP(B349,dictTech!$A$2:$B$32,2,FALSE)</f>
        <v>PV_utility_systems</v>
      </c>
      <c r="D349" t="s">
        <v>326</v>
      </c>
      <c r="E349">
        <v>14</v>
      </c>
      <c r="F349" t="s">
        <v>179</v>
      </c>
      <c r="G349">
        <v>1961</v>
      </c>
      <c r="H349">
        <v>1</v>
      </c>
    </row>
    <row r="350" spans="1:8">
      <c r="A350" t="s">
        <v>634</v>
      </c>
      <c r="B350" t="s">
        <v>623</v>
      </c>
      <c r="C350" t="str">
        <f>VLOOKUP(B350,dictTech!$A$2:$B$32,2,FALSE)</f>
        <v>Fuel oil PGT</v>
      </c>
      <c r="D350" t="s">
        <v>326</v>
      </c>
      <c r="E350">
        <v>17</v>
      </c>
      <c r="F350" t="s">
        <v>179</v>
      </c>
      <c r="G350">
        <v>120</v>
      </c>
      <c r="H350">
        <v>0.36399999999999999</v>
      </c>
    </row>
    <row r="351" spans="1:8">
      <c r="A351" t="s">
        <v>503</v>
      </c>
      <c r="B351" t="s">
        <v>324</v>
      </c>
      <c r="C351" t="str">
        <f>VLOOKUP(B351,dictTech!$A$2:$B$32,2,FALSE)</f>
        <v>Coal PSC</v>
      </c>
      <c r="D351" t="s">
        <v>326</v>
      </c>
      <c r="E351">
        <v>12</v>
      </c>
      <c r="F351" t="s">
        <v>179</v>
      </c>
      <c r="G351">
        <v>510</v>
      </c>
      <c r="H351">
        <v>0.40500000000000003</v>
      </c>
    </row>
    <row r="352" spans="1:8">
      <c r="A352" t="s">
        <v>449</v>
      </c>
      <c r="B352" t="s">
        <v>193</v>
      </c>
      <c r="C352" t="str">
        <f>VLOOKUP(B352,dictTech!$A$2:$B$32,2,FALSE)</f>
        <v>OCGT</v>
      </c>
      <c r="D352" t="s">
        <v>326</v>
      </c>
      <c r="E352">
        <v>27</v>
      </c>
      <c r="F352" t="s">
        <v>179</v>
      </c>
      <c r="G352">
        <v>622</v>
      </c>
      <c r="H352">
        <v>0.36</v>
      </c>
    </row>
    <row r="353" spans="1:8">
      <c r="A353" t="s">
        <v>590</v>
      </c>
      <c r="B353" t="s">
        <v>228</v>
      </c>
      <c r="C353" t="str">
        <f>VLOOKUP(B353,dictTech!$A$2:$B$32,2,FALSE)</f>
        <v>Hydropower_reservoir_medium</v>
      </c>
      <c r="D353" t="s">
        <v>326</v>
      </c>
      <c r="E353">
        <v>10</v>
      </c>
      <c r="F353" t="s">
        <v>179</v>
      </c>
      <c r="G353">
        <v>85.3</v>
      </c>
      <c r="H353">
        <v>0.8</v>
      </c>
    </row>
    <row r="354" spans="1:8">
      <c r="A354" t="s">
        <v>478</v>
      </c>
      <c r="B354" t="s">
        <v>324</v>
      </c>
      <c r="C354" t="str">
        <f>VLOOKUP(B354,dictTech!$A$2:$B$32,2,FALSE)</f>
        <v>Coal PSC</v>
      </c>
      <c r="D354" t="s">
        <v>326</v>
      </c>
      <c r="E354">
        <v>8</v>
      </c>
      <c r="F354" t="s">
        <v>179</v>
      </c>
      <c r="G354">
        <v>194</v>
      </c>
      <c r="H354">
        <v>0.40799999999999997</v>
      </c>
    </row>
    <row r="355" spans="1:8">
      <c r="A355" t="s">
        <v>440</v>
      </c>
      <c r="B355" t="s">
        <v>167</v>
      </c>
      <c r="C355" t="str">
        <f>VLOOKUP(B355,dictTech!$A$2:$B$32,2,FALSE)</f>
        <v>CCGT</v>
      </c>
      <c r="D355" t="s">
        <v>326</v>
      </c>
      <c r="E355">
        <v>19</v>
      </c>
      <c r="F355" t="s">
        <v>179</v>
      </c>
      <c r="G355">
        <v>420.9</v>
      </c>
      <c r="H355">
        <v>0.57599999999999996</v>
      </c>
    </row>
    <row r="356" spans="1:8">
      <c r="A356" t="s">
        <v>439</v>
      </c>
      <c r="B356" t="s">
        <v>167</v>
      </c>
      <c r="C356" t="str">
        <f>VLOOKUP(B356,dictTech!$A$2:$B$32,2,FALSE)</f>
        <v>CCGT</v>
      </c>
      <c r="D356" t="s">
        <v>326</v>
      </c>
      <c r="E356">
        <v>29</v>
      </c>
      <c r="F356" t="s">
        <v>179</v>
      </c>
      <c r="G356">
        <v>417.1</v>
      </c>
      <c r="H356">
        <v>0.57599999999999996</v>
      </c>
    </row>
    <row r="357" spans="1:8">
      <c r="A357" t="s">
        <v>514</v>
      </c>
      <c r="B357" t="s">
        <v>324</v>
      </c>
      <c r="C357" t="str">
        <f>VLOOKUP(B357,dictTech!$A$2:$B$32,2,FALSE)</f>
        <v>Coal PSC</v>
      </c>
      <c r="D357" t="s">
        <v>326</v>
      </c>
      <c r="E357">
        <v>30</v>
      </c>
      <c r="F357" t="s">
        <v>179</v>
      </c>
      <c r="G357">
        <v>746</v>
      </c>
      <c r="H357">
        <v>0.45800000000000002</v>
      </c>
    </row>
    <row r="358" spans="1:8">
      <c r="A358" t="s">
        <v>447</v>
      </c>
      <c r="B358" t="s">
        <v>167</v>
      </c>
      <c r="C358" t="str">
        <f>VLOOKUP(B358,dictTech!$A$2:$B$32,2,FALSE)</f>
        <v>CCGT</v>
      </c>
      <c r="D358" t="s">
        <v>326</v>
      </c>
      <c r="E358">
        <v>27</v>
      </c>
      <c r="F358" t="s">
        <v>179</v>
      </c>
      <c r="G358">
        <v>545</v>
      </c>
      <c r="H358">
        <v>0.59</v>
      </c>
    </row>
    <row r="359" spans="1:8">
      <c r="A359" t="s">
        <v>378</v>
      </c>
      <c r="B359" t="s">
        <v>193</v>
      </c>
      <c r="C359" t="str">
        <f>VLOOKUP(B359,dictTech!$A$2:$B$32,2,FALSE)</f>
        <v>OCGT</v>
      </c>
      <c r="D359" t="s">
        <v>326</v>
      </c>
      <c r="E359">
        <v>20</v>
      </c>
      <c r="F359" t="s">
        <v>179</v>
      </c>
      <c r="G359">
        <v>82</v>
      </c>
      <c r="H359">
        <v>0.35099999999999998</v>
      </c>
    </row>
    <row r="360" spans="1:8">
      <c r="A360" t="s">
        <v>604</v>
      </c>
      <c r="B360" t="s">
        <v>228</v>
      </c>
      <c r="C360" t="str">
        <f>VLOOKUP(B360,dictTech!$A$2:$B$32,2,FALSE)</f>
        <v>Hydropower_reservoir_medium</v>
      </c>
      <c r="D360" t="s">
        <v>326</v>
      </c>
      <c r="E360">
        <v>21</v>
      </c>
      <c r="F360" t="s">
        <v>179</v>
      </c>
      <c r="G360">
        <v>124</v>
      </c>
      <c r="H360">
        <v>0.8</v>
      </c>
    </row>
    <row r="361" spans="1:8">
      <c r="A361" t="s">
        <v>618</v>
      </c>
      <c r="B361" t="s">
        <v>228</v>
      </c>
      <c r="C361" t="str">
        <f>VLOOKUP(B361,dictTech!$A$2:$B$32,2,FALSE)</f>
        <v>Hydropower_reservoir_medium</v>
      </c>
      <c r="D361" t="s">
        <v>326</v>
      </c>
      <c r="E361">
        <v>38</v>
      </c>
      <c r="F361" t="s">
        <v>179</v>
      </c>
      <c r="G361">
        <v>480</v>
      </c>
      <c r="H361">
        <v>0.75</v>
      </c>
    </row>
    <row r="362" spans="1:8">
      <c r="A362" t="s">
        <v>606</v>
      </c>
      <c r="B362" t="s">
        <v>228</v>
      </c>
      <c r="C362" t="str">
        <f>VLOOKUP(B362,dictTech!$A$2:$B$32,2,FALSE)</f>
        <v>Hydropower_reservoir_medium</v>
      </c>
      <c r="D362" t="s">
        <v>326</v>
      </c>
      <c r="E362">
        <v>18</v>
      </c>
      <c r="F362" t="s">
        <v>179</v>
      </c>
      <c r="G362">
        <v>143</v>
      </c>
      <c r="H362">
        <v>0.75</v>
      </c>
    </row>
    <row r="363" spans="1:8">
      <c r="A363" t="s">
        <v>472</v>
      </c>
      <c r="B363" t="s">
        <v>324</v>
      </c>
      <c r="C363" t="str">
        <f>VLOOKUP(B363,dictTech!$A$2:$B$32,2,FALSE)</f>
        <v>Coal PSC</v>
      </c>
      <c r="D363" t="s">
        <v>326</v>
      </c>
      <c r="E363">
        <v>21</v>
      </c>
      <c r="F363" t="s">
        <v>179</v>
      </c>
      <c r="G363">
        <v>137</v>
      </c>
      <c r="H363">
        <v>0.40799999999999997</v>
      </c>
    </row>
    <row r="364" spans="1:8">
      <c r="A364" t="s">
        <v>465</v>
      </c>
      <c r="B364" t="s">
        <v>324</v>
      </c>
      <c r="C364" t="str">
        <f>VLOOKUP(B364,dictTech!$A$2:$B$32,2,FALSE)</f>
        <v>Coal PSC</v>
      </c>
      <c r="D364" t="s">
        <v>326</v>
      </c>
      <c r="E364">
        <v>34</v>
      </c>
      <c r="F364" t="s">
        <v>179</v>
      </c>
      <c r="G364">
        <v>123</v>
      </c>
      <c r="H364">
        <v>0.40799999999999997</v>
      </c>
    </row>
    <row r="365" spans="1:8">
      <c r="A365" t="s">
        <v>619</v>
      </c>
      <c r="B365" t="s">
        <v>228</v>
      </c>
      <c r="C365" t="str">
        <f>VLOOKUP(B365,dictTech!$A$2:$B$32,2,FALSE)</f>
        <v>Hydropower_reservoir_medium</v>
      </c>
      <c r="D365" t="s">
        <v>326</v>
      </c>
      <c r="E365">
        <v>21</v>
      </c>
      <c r="F365" t="s">
        <v>179</v>
      </c>
      <c r="G365">
        <v>910</v>
      </c>
      <c r="H365">
        <v>0.75</v>
      </c>
    </row>
    <row r="366" spans="1:8">
      <c r="A366" t="s">
        <v>506</v>
      </c>
      <c r="B366" t="s">
        <v>324</v>
      </c>
      <c r="C366" t="str">
        <f>VLOOKUP(B366,dictTech!$A$2:$B$32,2,FALSE)</f>
        <v>Coal PSC</v>
      </c>
      <c r="D366" t="s">
        <v>326</v>
      </c>
      <c r="E366">
        <v>3</v>
      </c>
      <c r="F366" t="s">
        <v>179</v>
      </c>
      <c r="G366">
        <v>655.6</v>
      </c>
      <c r="H366">
        <v>0.36499999999999999</v>
      </c>
    </row>
    <row r="367" spans="1:8">
      <c r="A367" t="s">
        <v>555</v>
      </c>
      <c r="B367" t="s">
        <v>526</v>
      </c>
      <c r="C367" t="str">
        <f>VLOOKUP(B367,dictTech!$A$2:$B$32,2,FALSE)</f>
        <v>Lignite PSC</v>
      </c>
      <c r="D367" t="s">
        <v>326</v>
      </c>
      <c r="E367">
        <v>19</v>
      </c>
      <c r="F367" t="s">
        <v>179</v>
      </c>
      <c r="G367">
        <v>592</v>
      </c>
      <c r="H367">
        <v>0.34</v>
      </c>
    </row>
    <row r="368" spans="1:8">
      <c r="A368" t="s">
        <v>554</v>
      </c>
      <c r="B368" t="s">
        <v>526</v>
      </c>
      <c r="C368" t="str">
        <f>VLOOKUP(B368,dictTech!$A$2:$B$32,2,FALSE)</f>
        <v>Lignite PSC</v>
      </c>
      <c r="D368" t="s">
        <v>326</v>
      </c>
      <c r="E368">
        <v>11</v>
      </c>
      <c r="F368" t="s">
        <v>179</v>
      </c>
      <c r="G368">
        <v>592</v>
      </c>
      <c r="H368">
        <v>0.33800000000000002</v>
      </c>
    </row>
    <row r="369" spans="1:8">
      <c r="A369" t="s">
        <v>542</v>
      </c>
      <c r="B369" t="s">
        <v>526</v>
      </c>
      <c r="C369" t="str">
        <f>VLOOKUP(B369,dictTech!$A$2:$B$32,2,FALSE)</f>
        <v>Lignite PSC</v>
      </c>
      <c r="D369" t="s">
        <v>326</v>
      </c>
      <c r="E369">
        <v>36</v>
      </c>
      <c r="F369" t="s">
        <v>179</v>
      </c>
      <c r="G369">
        <v>312</v>
      </c>
      <c r="H369">
        <v>0.316</v>
      </c>
    </row>
    <row r="370" spans="1:8">
      <c r="A370" t="s">
        <v>541</v>
      </c>
      <c r="B370" t="s">
        <v>526</v>
      </c>
      <c r="C370" t="str">
        <f>VLOOKUP(B370,dictTech!$A$2:$B$32,2,FALSE)</f>
        <v>Lignite PSC</v>
      </c>
      <c r="D370" t="s">
        <v>326</v>
      </c>
      <c r="E370">
        <v>19</v>
      </c>
      <c r="F370" t="s">
        <v>179</v>
      </c>
      <c r="G370">
        <v>304</v>
      </c>
      <c r="H370">
        <v>0.32100000000000001</v>
      </c>
    </row>
    <row r="371" spans="1:8">
      <c r="A371" t="s">
        <v>423</v>
      </c>
      <c r="B371" t="s">
        <v>193</v>
      </c>
      <c r="C371" t="str">
        <f>VLOOKUP(B371,dictTech!$A$2:$B$32,2,FALSE)</f>
        <v>OCGT</v>
      </c>
      <c r="D371" t="s">
        <v>326</v>
      </c>
      <c r="E371">
        <v>25</v>
      </c>
      <c r="F371" t="s">
        <v>179</v>
      </c>
      <c r="G371">
        <v>272</v>
      </c>
      <c r="H371">
        <v>0.39600000000000002</v>
      </c>
    </row>
    <row r="372" spans="1:8">
      <c r="A372" t="s">
        <v>422</v>
      </c>
      <c r="B372" t="s">
        <v>193</v>
      </c>
      <c r="C372" t="str">
        <f>VLOOKUP(B372,dictTech!$A$2:$B$32,2,FALSE)</f>
        <v>OCGT</v>
      </c>
      <c r="D372" t="s">
        <v>326</v>
      </c>
      <c r="E372">
        <v>2</v>
      </c>
      <c r="F372" t="s">
        <v>179</v>
      </c>
      <c r="G372">
        <v>272</v>
      </c>
      <c r="H372">
        <v>0.39600000000000002</v>
      </c>
    </row>
    <row r="373" spans="1:8">
      <c r="A373" t="s">
        <v>588</v>
      </c>
      <c r="B373" t="s">
        <v>228</v>
      </c>
      <c r="C373" t="str">
        <f>VLOOKUP(B373,dictTech!$A$2:$B$32,2,FALSE)</f>
        <v>Hydropower_reservoir_medium</v>
      </c>
      <c r="D373" t="s">
        <v>326</v>
      </c>
      <c r="E373">
        <v>20</v>
      </c>
      <c r="F373" t="s">
        <v>179</v>
      </c>
      <c r="G373">
        <v>79.7</v>
      </c>
      <c r="H373">
        <v>0.8</v>
      </c>
    </row>
    <row r="374" spans="1:8">
      <c r="A374" t="s">
        <v>517</v>
      </c>
      <c r="B374" t="s">
        <v>324</v>
      </c>
      <c r="C374" t="str">
        <f>VLOOKUP(B374,dictTech!$A$2:$B$32,2,FALSE)</f>
        <v>Coal PSC</v>
      </c>
      <c r="D374" t="s">
        <v>326</v>
      </c>
      <c r="E374">
        <v>4</v>
      </c>
      <c r="F374" t="s">
        <v>179</v>
      </c>
      <c r="G374">
        <v>765</v>
      </c>
      <c r="H374">
        <v>0.46</v>
      </c>
    </row>
    <row r="375" spans="1:8">
      <c r="A375" t="s">
        <v>516</v>
      </c>
      <c r="B375" t="s">
        <v>324</v>
      </c>
      <c r="C375" t="str">
        <f>VLOOKUP(B375,dictTech!$A$2:$B$32,2,FALSE)</f>
        <v>Coal PSC</v>
      </c>
      <c r="D375" t="s">
        <v>326</v>
      </c>
      <c r="E375">
        <v>17</v>
      </c>
      <c r="F375" t="s">
        <v>179</v>
      </c>
      <c r="G375">
        <v>765</v>
      </c>
      <c r="H375">
        <v>0.46</v>
      </c>
    </row>
    <row r="376" spans="1:8">
      <c r="A376" t="s">
        <v>515</v>
      </c>
      <c r="B376" t="s">
        <v>324</v>
      </c>
      <c r="C376" t="str">
        <f>VLOOKUP(B376,dictTech!$A$2:$B$32,2,FALSE)</f>
        <v>Coal PSC</v>
      </c>
      <c r="D376" t="s">
        <v>326</v>
      </c>
      <c r="E376">
        <v>18</v>
      </c>
      <c r="F376" t="s">
        <v>179</v>
      </c>
      <c r="G376">
        <v>757</v>
      </c>
      <c r="H376">
        <v>0.36499999999999999</v>
      </c>
    </row>
    <row r="377" spans="1:8">
      <c r="A377" t="s">
        <v>638</v>
      </c>
      <c r="B377" t="s">
        <v>623</v>
      </c>
      <c r="C377" t="str">
        <f>VLOOKUP(B377,dictTech!$A$2:$B$32,2,FALSE)</f>
        <v>Fuel oil PGT</v>
      </c>
      <c r="D377" t="s">
        <v>326</v>
      </c>
      <c r="E377">
        <v>18</v>
      </c>
      <c r="F377" t="s">
        <v>179</v>
      </c>
      <c r="G377">
        <v>276</v>
      </c>
      <c r="H377">
        <v>0.36</v>
      </c>
    </row>
    <row r="378" spans="1:8">
      <c r="A378" t="s">
        <v>396</v>
      </c>
      <c r="B378" t="s">
        <v>193</v>
      </c>
      <c r="C378" t="str">
        <f>VLOOKUP(B378,dictTech!$A$2:$B$32,2,FALSE)</f>
        <v>OCGT</v>
      </c>
      <c r="D378" t="s">
        <v>326</v>
      </c>
      <c r="E378">
        <v>27</v>
      </c>
      <c r="F378" t="s">
        <v>179</v>
      </c>
      <c r="G378">
        <v>109.5</v>
      </c>
      <c r="H378">
        <v>0.39200000000000002</v>
      </c>
    </row>
    <row r="379" spans="1:8">
      <c r="A379" t="s">
        <v>615</v>
      </c>
      <c r="B379" t="s">
        <v>228</v>
      </c>
      <c r="C379" t="str">
        <f>VLOOKUP(B379,dictTech!$A$2:$B$32,2,FALSE)</f>
        <v>Hydropower_reservoir_medium</v>
      </c>
      <c r="D379" t="s">
        <v>326</v>
      </c>
      <c r="E379">
        <v>31</v>
      </c>
      <c r="F379" t="s">
        <v>179</v>
      </c>
      <c r="G379">
        <v>220</v>
      </c>
      <c r="H379">
        <v>0.75</v>
      </c>
    </row>
    <row r="380" spans="1:8">
      <c r="A380" t="s">
        <v>501</v>
      </c>
      <c r="B380" t="s">
        <v>324</v>
      </c>
      <c r="C380" t="str">
        <f>VLOOKUP(B380,dictTech!$A$2:$B$32,2,FALSE)</f>
        <v>Coal PSC</v>
      </c>
      <c r="D380" t="s">
        <v>326</v>
      </c>
      <c r="E380">
        <v>16</v>
      </c>
      <c r="F380" t="s">
        <v>179</v>
      </c>
      <c r="G380">
        <v>472</v>
      </c>
      <c r="H380">
        <v>0.45300000000000001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C17"/>
  <sheetViews>
    <sheetView workbookViewId="0">
      <selection activeCell="H35" sqref="H35"/>
    </sheetView>
  </sheetViews>
  <sheetFormatPr defaultRowHeight="14.5"/>
  <cols>
    <col min="1" max="1" width="15.7265625" customWidth="1"/>
    <col min="2" max="2" width="14.90625" customWidth="1"/>
  </cols>
  <sheetData>
    <row r="1" spans="1:3">
      <c r="A1" t="s">
        <v>711</v>
      </c>
      <c r="B1" t="s">
        <v>710</v>
      </c>
      <c r="C1" t="s">
        <v>709</v>
      </c>
    </row>
    <row r="2" spans="1:3">
      <c r="A2" t="s">
        <v>208</v>
      </c>
      <c r="B2" t="s">
        <v>708</v>
      </c>
      <c r="C2" t="s">
        <v>117</v>
      </c>
    </row>
    <row r="3" spans="1:3">
      <c r="A3" t="s">
        <v>212</v>
      </c>
      <c r="C3" t="s">
        <v>122</v>
      </c>
    </row>
    <row r="5" spans="1:3">
      <c r="A5" t="s">
        <v>207</v>
      </c>
    </row>
    <row r="6" spans="1:3">
      <c r="C6" t="s">
        <v>115</v>
      </c>
    </row>
    <row r="7" spans="1:3">
      <c r="A7" t="s">
        <v>204</v>
      </c>
    </row>
    <row r="8" spans="1:3">
      <c r="A8" t="s">
        <v>209</v>
      </c>
      <c r="B8" t="s">
        <v>707</v>
      </c>
      <c r="C8" t="s">
        <v>126</v>
      </c>
    </row>
    <row r="9" spans="1:3">
      <c r="A9" t="s">
        <v>210</v>
      </c>
    </row>
    <row r="10" spans="1:3">
      <c r="A10" t="s">
        <v>211</v>
      </c>
    </row>
    <row r="11" spans="1:3">
      <c r="A11" t="s">
        <v>212</v>
      </c>
    </row>
    <row r="12" spans="1:3">
      <c r="A12" t="s">
        <v>213</v>
      </c>
      <c r="B12" t="s">
        <v>706</v>
      </c>
      <c r="C12" t="s">
        <v>121</v>
      </c>
    </row>
    <row r="13" spans="1:3">
      <c r="A13" t="s">
        <v>214</v>
      </c>
      <c r="C13" t="s">
        <v>124</v>
      </c>
    </row>
    <row r="14" spans="1:3">
      <c r="A14" t="s">
        <v>215</v>
      </c>
    </row>
    <row r="15" spans="1:3">
      <c r="C15" t="s">
        <v>119</v>
      </c>
    </row>
    <row r="16" spans="1:3">
      <c r="A16" t="s">
        <v>206</v>
      </c>
    </row>
    <row r="17" spans="1:1">
      <c r="A17" t="s">
        <v>205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tabSelected="1" workbookViewId="0">
      <selection activeCell="F5" sqref="F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736</v>
      </c>
      <c r="B1" t="s">
        <v>727</v>
      </c>
      <c r="C1" s="6" t="s">
        <v>737</v>
      </c>
    </row>
    <row r="2" spans="1:3">
      <c r="A2" t="s">
        <v>56</v>
      </c>
      <c r="B2" t="s">
        <v>726</v>
      </c>
      <c r="C2" t="s">
        <v>200</v>
      </c>
    </row>
    <row r="3" spans="1:3">
      <c r="A3" t="s">
        <v>57</v>
      </c>
      <c r="B3" t="s">
        <v>726</v>
      </c>
      <c r="C3" t="s">
        <v>197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B7" sqref="B7"/>
    </sheetView>
  </sheetViews>
  <sheetFormatPr defaultRowHeight="14.5"/>
  <cols>
    <col min="1" max="1" width="16.26953125" customWidth="1"/>
    <col min="2" max="2" width="23.26953125" customWidth="1"/>
    <col min="3" max="3" width="11.36328125" customWidth="1"/>
  </cols>
  <sheetData>
    <row r="1" spans="1:3">
      <c r="A1" t="s">
        <v>0</v>
      </c>
      <c r="B1" t="s">
        <v>42</v>
      </c>
      <c r="C1" t="s">
        <v>27</v>
      </c>
    </row>
    <row r="2" spans="1:3">
      <c r="A2" t="s">
        <v>58</v>
      </c>
      <c r="B2" t="s">
        <v>59</v>
      </c>
      <c r="C2" t="s"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12</v>
      </c>
      <c r="C1" t="s">
        <v>13</v>
      </c>
    </row>
    <row r="2" spans="1:3">
      <c r="A2" t="s">
        <v>9</v>
      </c>
      <c r="B2" t="s">
        <v>14</v>
      </c>
      <c r="C2" t="s">
        <v>2</v>
      </c>
    </row>
    <row r="3" spans="1:3">
      <c r="A3" t="s">
        <v>10</v>
      </c>
      <c r="B3" t="s">
        <v>14</v>
      </c>
      <c r="C3" t="s">
        <v>3</v>
      </c>
    </row>
    <row r="4" spans="1:3">
      <c r="A4" t="s">
        <v>11</v>
      </c>
      <c r="B4" t="s">
        <v>14</v>
      </c>
      <c r="C4" t="s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69</v>
      </c>
      <c r="C1" t="s">
        <v>70</v>
      </c>
      <c r="D1" t="s">
        <v>71</v>
      </c>
      <c r="E1" t="s">
        <v>8</v>
      </c>
    </row>
    <row r="2" spans="1:5">
      <c r="A2" t="s">
        <v>68</v>
      </c>
      <c r="B2" t="s">
        <v>69</v>
      </c>
      <c r="C2" t="s">
        <v>70</v>
      </c>
      <c r="D2" t="s">
        <v>71</v>
      </c>
      <c r="E2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B3" sqref="B3"/>
    </sheetView>
  </sheetViews>
  <sheetFormatPr defaultRowHeight="14.5"/>
  <sheetData>
    <row r="1" spans="1:3">
      <c r="A1" t="s">
        <v>0</v>
      </c>
      <c r="B1" t="s">
        <v>51</v>
      </c>
      <c r="C1" t="s">
        <v>52</v>
      </c>
    </row>
    <row r="2" spans="1:3">
      <c r="A2" t="s">
        <v>54</v>
      </c>
      <c r="B2" t="s">
        <v>1</v>
      </c>
      <c r="C2" t="s">
        <v>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D49"/>
  <sheetViews>
    <sheetView workbookViewId="0">
      <selection activeCell="C44" sqref="C44"/>
    </sheetView>
  </sheetViews>
  <sheetFormatPr defaultRowHeight="14.5"/>
  <cols>
    <col min="1" max="1" width="22.90625" customWidth="1"/>
    <col min="2" max="2" width="46.7265625" customWidth="1"/>
    <col min="3" max="3" width="56.6328125" customWidth="1"/>
  </cols>
  <sheetData>
    <row r="1" spans="1:4">
      <c r="A1" t="s">
        <v>145</v>
      </c>
      <c r="B1" t="s">
        <v>237</v>
      </c>
    </row>
    <row r="2" spans="1:4">
      <c r="A2" t="s">
        <v>148</v>
      </c>
      <c r="B2" t="s">
        <v>149</v>
      </c>
    </row>
    <row r="3" spans="1:4">
      <c r="A3" t="s">
        <v>238</v>
      </c>
      <c r="B3" t="s">
        <v>239</v>
      </c>
    </row>
    <row r="6" spans="1:4">
      <c r="A6" s="21"/>
      <c r="B6" s="21" t="s">
        <v>157</v>
      </c>
      <c r="C6" s="21" t="s">
        <v>150</v>
      </c>
    </row>
    <row r="7" spans="1:4">
      <c r="A7" s="21" t="s">
        <v>247</v>
      </c>
      <c r="B7" s="21" t="s">
        <v>732</v>
      </c>
      <c r="C7" s="21" t="s">
        <v>733</v>
      </c>
      <c r="D7" t="s">
        <v>249</v>
      </c>
    </row>
    <row r="8" spans="1:4">
      <c r="A8" s="21"/>
      <c r="B8" s="21" t="s">
        <v>248</v>
      </c>
      <c r="C8" s="21" t="s">
        <v>731</v>
      </c>
    </row>
    <row r="9" spans="1:4">
      <c r="A9" s="21" t="s">
        <v>151</v>
      </c>
      <c r="B9" s="21" t="s">
        <v>152</v>
      </c>
      <c r="C9" s="21"/>
    </row>
    <row r="10" spans="1:4">
      <c r="A10" s="21"/>
      <c r="B10" s="21" t="s">
        <v>729</v>
      </c>
      <c r="C10" s="21"/>
    </row>
    <row r="11" spans="1:4">
      <c r="A11" s="21"/>
      <c r="B11" s="21" t="s">
        <v>317</v>
      </c>
      <c r="C11" s="21"/>
    </row>
    <row r="12" spans="1:4">
      <c r="A12" s="21"/>
      <c r="B12" s="21" t="s">
        <v>734</v>
      </c>
      <c r="C12" s="21" t="s">
        <v>730</v>
      </c>
    </row>
    <row r="13" spans="1:4">
      <c r="A13" s="21"/>
      <c r="B13" s="21" t="s">
        <v>735</v>
      </c>
      <c r="C13" s="21"/>
    </row>
    <row r="14" spans="1:4">
      <c r="A14" s="21"/>
      <c r="B14" s="21" t="s">
        <v>250</v>
      </c>
      <c r="C14" s="21" t="s">
        <v>251</v>
      </c>
    </row>
    <row r="15" spans="1:4">
      <c r="A15" s="21"/>
      <c r="B15" s="21" t="s">
        <v>714</v>
      </c>
      <c r="C15" s="21" t="s">
        <v>717</v>
      </c>
    </row>
    <row r="16" spans="1:4">
      <c r="A16" s="21"/>
      <c r="B16" s="21" t="s">
        <v>715</v>
      </c>
      <c r="C16" s="21" t="s">
        <v>526</v>
      </c>
    </row>
    <row r="17" spans="1:3">
      <c r="A17" s="21"/>
      <c r="B17" s="21" t="s">
        <v>716</v>
      </c>
      <c r="C17" s="21" t="s">
        <v>728</v>
      </c>
    </row>
    <row r="18" spans="1:3">
      <c r="A18" s="21"/>
      <c r="B18" s="21" t="s">
        <v>155</v>
      </c>
      <c r="C18" s="22" t="s">
        <v>159</v>
      </c>
    </row>
    <row r="19" spans="1:3">
      <c r="A19" s="21"/>
      <c r="B19" s="21" t="s">
        <v>143</v>
      </c>
      <c r="C19" s="22" t="s">
        <v>159</v>
      </c>
    </row>
    <row r="20" spans="1:3">
      <c r="A20" s="21"/>
      <c r="B20" s="21" t="s">
        <v>144</v>
      </c>
      <c r="C20" s="22" t="s">
        <v>159</v>
      </c>
    </row>
    <row r="21" spans="1:3">
      <c r="A21" s="21" t="s">
        <v>153</v>
      </c>
      <c r="B21" s="21" t="s">
        <v>31</v>
      </c>
      <c r="C21" s="21" t="s">
        <v>159</v>
      </c>
    </row>
    <row r="22" spans="1:3">
      <c r="A22" s="21"/>
      <c r="B22" s="21" t="s">
        <v>32</v>
      </c>
      <c r="C22" s="21" t="s">
        <v>159</v>
      </c>
    </row>
    <row r="23" spans="1:3">
      <c r="A23" s="21"/>
      <c r="B23" s="21" t="s">
        <v>33</v>
      </c>
      <c r="C23" s="21" t="s">
        <v>159</v>
      </c>
    </row>
    <row r="24" spans="1:3">
      <c r="A24" s="21"/>
      <c r="B24" s="21" t="s">
        <v>34</v>
      </c>
      <c r="C24" s="21" t="s">
        <v>159</v>
      </c>
    </row>
    <row r="25" spans="1:3">
      <c r="A25" s="21"/>
      <c r="B25" s="21" t="s">
        <v>36</v>
      </c>
      <c r="C25" s="21" t="s">
        <v>244</v>
      </c>
    </row>
    <row r="26" spans="1:3">
      <c r="A26" s="21" t="s">
        <v>156</v>
      </c>
      <c r="B26" s="21" t="s">
        <v>55</v>
      </c>
      <c r="C26" s="21" t="s">
        <v>159</v>
      </c>
    </row>
    <row r="27" spans="1:3">
      <c r="A27" s="21"/>
      <c r="B27" s="21" t="s">
        <v>44</v>
      </c>
      <c r="C27" s="21" t="s">
        <v>159</v>
      </c>
    </row>
    <row r="28" spans="1:3">
      <c r="A28" s="21"/>
      <c r="B28" s="21" t="s">
        <v>45</v>
      </c>
      <c r="C28" s="21" t="s">
        <v>159</v>
      </c>
    </row>
    <row r="29" spans="1:3">
      <c r="A29" s="21"/>
      <c r="B29" s="21" t="s">
        <v>46</v>
      </c>
      <c r="C29" s="21" t="s">
        <v>159</v>
      </c>
    </row>
    <row r="30" spans="1:3">
      <c r="A30" s="21"/>
      <c r="B30" s="21" t="s">
        <v>158</v>
      </c>
      <c r="C30" s="21" t="s">
        <v>159</v>
      </c>
    </row>
    <row r="31" spans="1:3">
      <c r="A31" s="21" t="s">
        <v>245</v>
      </c>
      <c r="B31" s="21" t="s">
        <v>47</v>
      </c>
      <c r="C31" s="21" t="s">
        <v>159</v>
      </c>
    </row>
    <row r="32" spans="1:3">
      <c r="A32" s="21"/>
      <c r="B32" s="21" t="s">
        <v>48</v>
      </c>
      <c r="C32" s="21" t="s">
        <v>246</v>
      </c>
    </row>
    <row r="33" spans="1:3">
      <c r="A33" s="21"/>
      <c r="B33" s="21" t="s">
        <v>49</v>
      </c>
      <c r="C33" s="21" t="s">
        <v>159</v>
      </c>
    </row>
    <row r="34" spans="1:3">
      <c r="A34" s="21"/>
      <c r="B34" s="21" t="s">
        <v>50</v>
      </c>
      <c r="C34" s="21" t="s">
        <v>159</v>
      </c>
    </row>
    <row r="35" spans="1:3">
      <c r="A35" s="21" t="s">
        <v>146</v>
      </c>
      <c r="B35" s="21" t="s">
        <v>147</v>
      </c>
      <c r="C35" s="21" t="s">
        <v>159</v>
      </c>
    </row>
    <row r="41" spans="1:3" ht="18.5">
      <c r="A41" s="19"/>
      <c r="B41" s="19"/>
    </row>
    <row r="42" spans="1:3">
      <c r="A42" s="16"/>
      <c r="B42" s="16"/>
    </row>
    <row r="48" spans="1:3" ht="18.5">
      <c r="A48" s="19"/>
      <c r="B48" s="19"/>
    </row>
    <row r="49" spans="1:2">
      <c r="A49" s="16"/>
      <c r="B49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N27" sqref="N27"/>
    </sheetView>
  </sheetViews>
  <sheetFormatPr defaultRowHeight="14.5"/>
  <cols>
    <col min="1" max="6" width="17.7265625" customWidth="1"/>
  </cols>
  <sheetData>
    <row r="1" spans="1:6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21</v>
      </c>
    </row>
    <row r="2" spans="1:6">
      <c r="A2" t="s">
        <v>64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Q56" sqref="Q56"/>
    </sheetView>
  </sheetViews>
  <sheetFormatPr defaultRowHeight="14.5"/>
  <sheetData>
    <row r="1" spans="1:6">
      <c r="A1" t="s">
        <v>0</v>
      </c>
      <c r="B1" t="s">
        <v>17</v>
      </c>
      <c r="C1" t="s">
        <v>18</v>
      </c>
      <c r="D1" t="s">
        <v>19</v>
      </c>
      <c r="E1" t="s">
        <v>21</v>
      </c>
      <c r="F1" t="s">
        <v>67</v>
      </c>
    </row>
    <row r="2" spans="1:6">
      <c r="A2" t="s">
        <v>22</v>
      </c>
      <c r="B2">
        <v>0</v>
      </c>
      <c r="C2" t="b">
        <v>1</v>
      </c>
      <c r="D2" t="s">
        <v>7</v>
      </c>
      <c r="E2" t="s">
        <v>1</v>
      </c>
      <c r="F2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>
      <selection activeCell="E36" sqref="E36"/>
    </sheetView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A10" sqref="A10"/>
    </sheetView>
  </sheetViews>
  <sheetFormatPr defaultRowHeight="14.5"/>
  <cols>
    <col min="1" max="1" width="31.08984375" customWidth="1"/>
    <col min="2" max="3" width="21.81640625" customWidth="1"/>
    <col min="4" max="4" width="11.36328125" customWidth="1"/>
    <col min="5" max="5" width="7.6328125" customWidth="1"/>
    <col min="6" max="6" width="8.7265625" customWidth="1"/>
    <col min="7" max="7" width="14.7265625" customWidth="1"/>
    <col min="8" max="8" width="15.81640625" customWidth="1"/>
    <col min="9" max="9" width="13.36328125" customWidth="1"/>
    <col min="10" max="10" width="23.6328125" customWidth="1"/>
    <col min="12" max="12" width="34.08984375" customWidth="1"/>
  </cols>
  <sheetData>
    <row r="1" spans="1:9" ht="29">
      <c r="A1" s="10" t="s">
        <v>252</v>
      </c>
      <c r="B1" s="10" t="s">
        <v>253</v>
      </c>
      <c r="C1" s="10" t="s">
        <v>314</v>
      </c>
      <c r="D1" s="10" t="s">
        <v>254</v>
      </c>
      <c r="E1" s="10" t="s">
        <v>310</v>
      </c>
      <c r="F1" s="10" t="s">
        <v>256</v>
      </c>
      <c r="G1" s="10" t="s">
        <v>315</v>
      </c>
      <c r="H1" s="10" t="s">
        <v>257</v>
      </c>
      <c r="I1" s="10" t="s">
        <v>309</v>
      </c>
    </row>
    <row r="2" spans="1:9" ht="29">
      <c r="A2" t="s">
        <v>187</v>
      </c>
      <c r="B2" s="3" t="s">
        <v>258</v>
      </c>
      <c r="C2" t="s">
        <v>232</v>
      </c>
      <c r="D2" t="s">
        <v>6</v>
      </c>
      <c r="E2" t="s">
        <v>259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197</v>
      </c>
      <c r="B3" s="3" t="s">
        <v>258</v>
      </c>
      <c r="C3" t="s">
        <v>232</v>
      </c>
      <c r="D3" t="s">
        <v>6</v>
      </c>
      <c r="E3" t="s">
        <v>259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200</v>
      </c>
      <c r="B4" s="3" t="s">
        <v>258</v>
      </c>
      <c r="C4" t="s">
        <v>232</v>
      </c>
      <c r="D4" t="s">
        <v>6</v>
      </c>
      <c r="E4" t="s">
        <v>259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180</v>
      </c>
      <c r="B5" s="3" t="s">
        <v>271</v>
      </c>
      <c r="C5" t="s">
        <v>232</v>
      </c>
      <c r="D5" t="s">
        <v>6</v>
      </c>
      <c r="E5" t="s">
        <v>259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189</v>
      </c>
      <c r="B6" s="3" t="s">
        <v>258</v>
      </c>
      <c r="C6" t="s">
        <v>232</v>
      </c>
      <c r="D6" t="s">
        <v>6</v>
      </c>
      <c r="E6" t="s">
        <v>259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193</v>
      </c>
      <c r="B7" s="3" t="s">
        <v>258</v>
      </c>
      <c r="C7" t="s">
        <v>231</v>
      </c>
      <c r="D7" t="s">
        <v>6</v>
      </c>
      <c r="E7" t="s">
        <v>259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288</v>
      </c>
      <c r="B8" s="3" t="s">
        <v>271</v>
      </c>
      <c r="C8" t="s">
        <v>231</v>
      </c>
      <c r="D8" t="s">
        <v>6</v>
      </c>
      <c r="E8" t="s">
        <v>259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199</v>
      </c>
      <c r="B9" s="3" t="s">
        <v>258</v>
      </c>
      <c r="C9" t="s">
        <v>232</v>
      </c>
      <c r="D9" t="s">
        <v>6</v>
      </c>
      <c r="E9" t="s">
        <v>259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188</v>
      </c>
      <c r="B10" s="3" t="s">
        <v>258</v>
      </c>
      <c r="C10" t="s">
        <v>231</v>
      </c>
      <c r="D10" t="s">
        <v>6</v>
      </c>
      <c r="E10" t="s">
        <v>259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167</v>
      </c>
      <c r="B11" s="3" t="s">
        <v>258</v>
      </c>
      <c r="C11" t="s">
        <v>231</v>
      </c>
      <c r="D11" t="s">
        <v>6</v>
      </c>
      <c r="E11" t="s">
        <v>259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312</v>
      </c>
      <c r="B12" s="3" t="s">
        <v>292</v>
      </c>
      <c r="C12" t="s">
        <v>311</v>
      </c>
      <c r="D12" t="s">
        <v>6</v>
      </c>
      <c r="E12" t="s">
        <v>268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313</v>
      </c>
      <c r="B13" s="3" t="s">
        <v>292</v>
      </c>
      <c r="C13" t="s">
        <v>311</v>
      </c>
      <c r="D13" t="s">
        <v>6</v>
      </c>
      <c r="E13" t="s">
        <v>259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Y1" workbookViewId="0">
      <selection activeCell="H19" sqref="H19"/>
    </sheetView>
  </sheetViews>
  <sheetFormatPr defaultRowHeight="14.5"/>
  <cols>
    <col min="1" max="8" width="19.08984375" customWidth="1"/>
  </cols>
  <sheetData>
    <row r="1" spans="1:8" ht="29">
      <c r="A1" s="10" t="s">
        <v>252</v>
      </c>
      <c r="B1" s="10" t="s">
        <v>253</v>
      </c>
      <c r="C1" s="10" t="s">
        <v>254</v>
      </c>
      <c r="D1" s="10" t="s">
        <v>255</v>
      </c>
      <c r="E1" s="10" t="s">
        <v>256</v>
      </c>
      <c r="F1" s="10" t="s">
        <v>257</v>
      </c>
      <c r="G1" s="10" t="s">
        <v>309</v>
      </c>
      <c r="H1" s="10" t="s">
        <v>308</v>
      </c>
    </row>
    <row r="2" spans="1:8" ht="15" customHeight="1">
      <c r="A2" s="3" t="s">
        <v>260</v>
      </c>
      <c r="B2" s="3" t="s">
        <v>258</v>
      </c>
      <c r="C2" t="s">
        <v>6</v>
      </c>
      <c r="D2" t="s">
        <v>259</v>
      </c>
      <c r="E2">
        <v>2030</v>
      </c>
      <c r="F2" t="s">
        <v>170</v>
      </c>
      <c r="G2">
        <f>6/1000</f>
        <v>6.0000000000000001E-3</v>
      </c>
      <c r="H2">
        <v>55</v>
      </c>
    </row>
    <row r="3" spans="1:8" ht="15" customHeight="1">
      <c r="A3" s="3" t="s">
        <v>261</v>
      </c>
      <c r="B3" s="3" t="s">
        <v>258</v>
      </c>
      <c r="C3" t="s">
        <v>6</v>
      </c>
      <c r="D3" t="s">
        <v>259</v>
      </c>
      <c r="E3">
        <v>2030</v>
      </c>
      <c r="F3" t="s">
        <v>170</v>
      </c>
      <c r="G3">
        <f>100/1000</f>
        <v>0.1</v>
      </c>
      <c r="H3">
        <v>150</v>
      </c>
    </row>
    <row r="4" spans="1:8" ht="15" customHeight="1">
      <c r="A4" s="3" t="s">
        <v>262</v>
      </c>
      <c r="B4" s="3" t="s">
        <v>258</v>
      </c>
      <c r="C4" t="s">
        <v>6</v>
      </c>
      <c r="D4" t="s">
        <v>259</v>
      </c>
      <c r="E4">
        <v>2030</v>
      </c>
      <c r="F4" t="s">
        <v>170</v>
      </c>
      <c r="G4">
        <v>150</v>
      </c>
    </row>
    <row r="5" spans="1:8" ht="15" customHeight="1">
      <c r="A5" s="3" t="s">
        <v>263</v>
      </c>
      <c r="B5" s="3" t="s">
        <v>258</v>
      </c>
      <c r="C5" t="s">
        <v>6</v>
      </c>
      <c r="D5" t="s">
        <v>259</v>
      </c>
      <c r="E5">
        <v>2030</v>
      </c>
      <c r="F5" t="s">
        <v>170</v>
      </c>
      <c r="G5">
        <v>100</v>
      </c>
    </row>
    <row r="6" spans="1:8" ht="15" customHeight="1">
      <c r="A6" s="3" t="s">
        <v>264</v>
      </c>
      <c r="B6" s="3" t="s">
        <v>258</v>
      </c>
      <c r="C6" t="s">
        <v>6</v>
      </c>
      <c r="D6" t="s">
        <v>259</v>
      </c>
      <c r="E6">
        <v>2030</v>
      </c>
      <c r="F6" t="s">
        <v>170</v>
      </c>
      <c r="G6">
        <v>10</v>
      </c>
    </row>
    <row r="7" spans="1:8" ht="15" customHeight="1">
      <c r="A7" s="3" t="s">
        <v>265</v>
      </c>
      <c r="B7" s="3" t="s">
        <v>258</v>
      </c>
      <c r="C7" t="s">
        <v>6</v>
      </c>
      <c r="D7" t="s">
        <v>259</v>
      </c>
      <c r="E7">
        <v>2030</v>
      </c>
      <c r="F7" t="s">
        <v>170</v>
      </c>
      <c r="G7">
        <f>AVERAGE(10,100)</f>
        <v>55</v>
      </c>
    </row>
    <row r="8" spans="1:8" ht="15" customHeight="1">
      <c r="A8" s="3" t="s">
        <v>270</v>
      </c>
      <c r="B8" s="3" t="s">
        <v>271</v>
      </c>
      <c r="C8" t="s">
        <v>272</v>
      </c>
      <c r="D8" t="s">
        <v>259</v>
      </c>
      <c r="E8">
        <v>2030</v>
      </c>
      <c r="F8" t="s">
        <v>170</v>
      </c>
      <c r="G8">
        <f>6/1000</f>
        <v>6.0000000000000001E-3</v>
      </c>
    </row>
    <row r="9" spans="1:8" ht="15" customHeight="1">
      <c r="A9" s="3" t="s">
        <v>273</v>
      </c>
      <c r="B9" s="3" t="s">
        <v>271</v>
      </c>
      <c r="C9" t="s">
        <v>272</v>
      </c>
      <c r="D9" t="s">
        <v>259</v>
      </c>
      <c r="E9">
        <v>2030</v>
      </c>
      <c r="F9" t="s">
        <v>170</v>
      </c>
      <c r="G9">
        <f>10/1000</f>
        <v>0.01</v>
      </c>
    </row>
    <row r="10" spans="1:8" ht="15" customHeight="1">
      <c r="A10" s="3" t="s">
        <v>274</v>
      </c>
      <c r="B10" s="3" t="s">
        <v>271</v>
      </c>
      <c r="C10" t="s">
        <v>272</v>
      </c>
      <c r="D10" t="s">
        <v>259</v>
      </c>
      <c r="E10">
        <v>2030</v>
      </c>
      <c r="F10" t="s">
        <v>170</v>
      </c>
      <c r="G10">
        <f>3/1000</f>
        <v>3.0000000000000001E-3</v>
      </c>
    </row>
    <row r="11" spans="1:8" ht="15" customHeight="1">
      <c r="A11" s="3" t="s">
        <v>275</v>
      </c>
      <c r="B11" s="3" t="s">
        <v>271</v>
      </c>
      <c r="C11" t="s">
        <v>272</v>
      </c>
      <c r="D11" t="s">
        <v>259</v>
      </c>
      <c r="E11">
        <v>2030</v>
      </c>
      <c r="F11" t="s">
        <v>170</v>
      </c>
      <c r="G11">
        <f>10/1000</f>
        <v>0.01</v>
      </c>
    </row>
    <row r="12" spans="1:8" ht="15" customHeight="1">
      <c r="A12" s="3" t="s">
        <v>276</v>
      </c>
      <c r="B12" s="3" t="s">
        <v>271</v>
      </c>
      <c r="C12" t="s">
        <v>277</v>
      </c>
      <c r="D12" t="s">
        <v>259</v>
      </c>
      <c r="E12">
        <v>2030</v>
      </c>
      <c r="F12" t="s">
        <v>170</v>
      </c>
      <c r="G12">
        <v>10</v>
      </c>
    </row>
    <row r="13" spans="1:8" ht="15" customHeight="1">
      <c r="A13" s="3" t="s">
        <v>278</v>
      </c>
      <c r="B13" s="3" t="s">
        <v>271</v>
      </c>
      <c r="C13" t="s">
        <v>277</v>
      </c>
      <c r="D13" t="s">
        <v>259</v>
      </c>
      <c r="E13">
        <v>2030</v>
      </c>
      <c r="F13" t="s">
        <v>170</v>
      </c>
      <c r="G13">
        <v>20</v>
      </c>
    </row>
    <row r="14" spans="1:8" ht="15" customHeight="1">
      <c r="A14" s="3" t="s">
        <v>279</v>
      </c>
      <c r="B14" s="3" t="s">
        <v>271</v>
      </c>
      <c r="C14" t="s">
        <v>277</v>
      </c>
      <c r="D14" t="s">
        <v>259</v>
      </c>
      <c r="E14">
        <v>2030</v>
      </c>
      <c r="F14" t="s">
        <v>170</v>
      </c>
      <c r="G14">
        <v>13.1</v>
      </c>
    </row>
    <row r="15" spans="1:8" ht="15" customHeight="1">
      <c r="A15" s="3" t="s">
        <v>280</v>
      </c>
      <c r="B15" t="s">
        <v>271</v>
      </c>
      <c r="C15" t="s">
        <v>277</v>
      </c>
      <c r="D15" t="s">
        <v>259</v>
      </c>
      <c r="E15">
        <v>2030</v>
      </c>
      <c r="F15" t="s">
        <v>170</v>
      </c>
      <c r="G15">
        <v>17.399999999999999</v>
      </c>
    </row>
    <row r="16" spans="1:8" ht="15" customHeight="1">
      <c r="A16" s="3" t="s">
        <v>281</v>
      </c>
      <c r="B16" s="3" t="s">
        <v>271</v>
      </c>
      <c r="C16" t="s">
        <v>282</v>
      </c>
      <c r="D16" t="s">
        <v>259</v>
      </c>
      <c r="E16">
        <v>2030</v>
      </c>
      <c r="F16" t="s">
        <v>170</v>
      </c>
      <c r="G16">
        <v>1.5</v>
      </c>
    </row>
    <row r="17" spans="1:8" ht="15" customHeight="1">
      <c r="A17" s="3" t="s">
        <v>283</v>
      </c>
      <c r="B17" s="3" t="s">
        <v>271</v>
      </c>
      <c r="C17" t="s">
        <v>277</v>
      </c>
      <c r="D17" t="s">
        <v>259</v>
      </c>
      <c r="E17">
        <v>2030</v>
      </c>
      <c r="F17" t="s">
        <v>170</v>
      </c>
      <c r="G17">
        <v>10</v>
      </c>
      <c r="H17">
        <v>150</v>
      </c>
    </row>
    <row r="18" spans="1:8" ht="15" customHeight="1">
      <c r="A18" s="3" t="s">
        <v>284</v>
      </c>
      <c r="B18" s="3" t="s">
        <v>271</v>
      </c>
      <c r="C18" t="s">
        <v>277</v>
      </c>
      <c r="D18" t="s">
        <v>259</v>
      </c>
      <c r="E18">
        <v>2030</v>
      </c>
      <c r="F18" t="s">
        <v>170</v>
      </c>
      <c r="G18">
        <f>AVERAGE(0.5,10)</f>
        <v>5.25</v>
      </c>
      <c r="H18">
        <v>200</v>
      </c>
    </row>
    <row r="19" spans="1:8" ht="15" customHeight="1">
      <c r="A19" s="3" t="s">
        <v>285</v>
      </c>
      <c r="B19" s="3" t="s">
        <v>271</v>
      </c>
      <c r="C19" t="s">
        <v>277</v>
      </c>
      <c r="D19" t="s">
        <v>259</v>
      </c>
      <c r="E19">
        <v>2030</v>
      </c>
      <c r="F19" t="s">
        <v>170</v>
      </c>
      <c r="G19">
        <v>6.1</v>
      </c>
      <c r="H19">
        <v>50</v>
      </c>
    </row>
    <row r="20" spans="1:8" ht="15" customHeight="1">
      <c r="A20" s="3" t="s">
        <v>287</v>
      </c>
      <c r="B20" s="3" t="s">
        <v>271</v>
      </c>
      <c r="C20" t="s">
        <v>277</v>
      </c>
      <c r="D20" t="s">
        <v>259</v>
      </c>
      <c r="E20">
        <v>2030</v>
      </c>
      <c r="F20" t="s">
        <v>170</v>
      </c>
    </row>
    <row r="21" spans="1:8" ht="15" customHeight="1">
      <c r="A21" s="3" t="s">
        <v>288</v>
      </c>
      <c r="B21" s="3" t="s">
        <v>271</v>
      </c>
      <c r="C21" t="s">
        <v>277</v>
      </c>
      <c r="D21" t="s">
        <v>259</v>
      </c>
      <c r="E21">
        <v>2030</v>
      </c>
      <c r="F21" t="s">
        <v>170</v>
      </c>
    </row>
    <row r="22" spans="1:8" ht="15" customHeight="1">
      <c r="A22" s="3" t="s">
        <v>289</v>
      </c>
      <c r="B22" s="3" t="s">
        <v>271</v>
      </c>
      <c r="C22" t="s">
        <v>277</v>
      </c>
      <c r="D22" t="s">
        <v>259</v>
      </c>
      <c r="E22">
        <v>2030</v>
      </c>
      <c r="F22" t="s">
        <v>170</v>
      </c>
      <c r="G22">
        <f>ROUND(0.676*24.7/0.309,2)</f>
        <v>54.04</v>
      </c>
    </row>
    <row r="23" spans="1:8" ht="15" customHeight="1">
      <c r="A23" s="3" t="s">
        <v>291</v>
      </c>
      <c r="B23" s="3" t="s">
        <v>292</v>
      </c>
      <c r="C23" t="s">
        <v>6</v>
      </c>
      <c r="D23" t="s">
        <v>268</v>
      </c>
      <c r="E23">
        <v>2030</v>
      </c>
      <c r="F23" t="s">
        <v>170</v>
      </c>
      <c r="G23">
        <v>3.5</v>
      </c>
    </row>
    <row r="24" spans="1:8" ht="15" customHeight="1">
      <c r="A24" s="3" t="s">
        <v>291</v>
      </c>
      <c r="B24" s="3" t="s">
        <v>292</v>
      </c>
      <c r="D24" t="s">
        <v>269</v>
      </c>
      <c r="E24">
        <v>2030</v>
      </c>
      <c r="F24" t="s">
        <v>170</v>
      </c>
      <c r="G24">
        <v>7</v>
      </c>
    </row>
    <row r="25" spans="1:8" ht="15" customHeight="1">
      <c r="A25" s="3" t="s">
        <v>296</v>
      </c>
      <c r="B25" s="3" t="s">
        <v>292</v>
      </c>
      <c r="C25" t="s">
        <v>297</v>
      </c>
      <c r="D25" t="s">
        <v>259</v>
      </c>
      <c r="E25">
        <v>2030</v>
      </c>
      <c r="F25" t="s">
        <v>170</v>
      </c>
      <c r="G25" t="s">
        <v>298</v>
      </c>
    </row>
    <row r="26" spans="1:8" ht="15" customHeight="1">
      <c r="A26" s="3" t="s">
        <v>296</v>
      </c>
      <c r="B26" s="3" t="s">
        <v>292</v>
      </c>
      <c r="C26" t="s">
        <v>297</v>
      </c>
      <c r="D26" t="s">
        <v>268</v>
      </c>
      <c r="E26">
        <v>2030</v>
      </c>
      <c r="F26" t="s">
        <v>170</v>
      </c>
      <c r="G26">
        <v>170</v>
      </c>
    </row>
    <row r="27" spans="1:8" ht="15" customHeight="1">
      <c r="A27" s="3" t="s">
        <v>296</v>
      </c>
      <c r="B27" s="3" t="s">
        <v>292</v>
      </c>
      <c r="D27" t="s">
        <v>269</v>
      </c>
      <c r="E27">
        <v>2030</v>
      </c>
      <c r="F27" t="s">
        <v>170</v>
      </c>
      <c r="G27">
        <v>150000</v>
      </c>
    </row>
    <row r="28" spans="1:8" ht="15" customHeight="1">
      <c r="A28" s="3" t="s">
        <v>304</v>
      </c>
      <c r="B28" s="3" t="s">
        <v>299</v>
      </c>
      <c r="C28" t="s">
        <v>300</v>
      </c>
      <c r="D28" t="s">
        <v>268</v>
      </c>
      <c r="E28">
        <v>2030</v>
      </c>
      <c r="F28" t="s">
        <v>170</v>
      </c>
      <c r="G28">
        <v>10</v>
      </c>
    </row>
    <row r="29" spans="1:8" ht="15" customHeight="1">
      <c r="A29" s="3" t="s">
        <v>304</v>
      </c>
      <c r="B29" s="3" t="s">
        <v>299</v>
      </c>
      <c r="C29" t="s">
        <v>297</v>
      </c>
      <c r="D29" t="s">
        <v>259</v>
      </c>
      <c r="E29">
        <v>2030</v>
      </c>
      <c r="F29" t="s">
        <v>170</v>
      </c>
      <c r="G29">
        <v>6.2</v>
      </c>
    </row>
    <row r="30" spans="1:8" ht="15" customHeight="1">
      <c r="A30" s="3" t="s">
        <v>304</v>
      </c>
      <c r="B30" s="3" t="s">
        <v>299</v>
      </c>
      <c r="C30" t="s">
        <v>294</v>
      </c>
      <c r="D30" t="s">
        <v>259</v>
      </c>
      <c r="E30">
        <v>2030</v>
      </c>
      <c r="F30" t="s">
        <v>170</v>
      </c>
      <c r="G30">
        <v>1.2</v>
      </c>
    </row>
    <row r="31" spans="1:8" ht="15" customHeight="1">
      <c r="A31" s="3" t="s">
        <v>305</v>
      </c>
      <c r="B31" s="3" t="s">
        <v>299</v>
      </c>
      <c r="C31" t="s">
        <v>115</v>
      </c>
      <c r="D31" t="s">
        <v>268</v>
      </c>
      <c r="E31">
        <v>2030</v>
      </c>
      <c r="F31" t="s">
        <v>170</v>
      </c>
      <c r="G31">
        <v>400</v>
      </c>
    </row>
    <row r="32" spans="1:8" ht="15" customHeight="1">
      <c r="A32" s="3" t="s">
        <v>305</v>
      </c>
      <c r="B32" s="3" t="s">
        <v>299</v>
      </c>
      <c r="C32" t="s">
        <v>306</v>
      </c>
      <c r="D32" t="s">
        <v>259</v>
      </c>
      <c r="E32">
        <v>2030</v>
      </c>
      <c r="F32" t="s">
        <v>170</v>
      </c>
      <c r="G32">
        <f>0.63*G31</f>
        <v>252</v>
      </c>
    </row>
    <row r="33" spans="1:8" ht="15" customHeight="1">
      <c r="A33" s="3" t="s">
        <v>305</v>
      </c>
      <c r="B33" s="3" t="s">
        <v>299</v>
      </c>
      <c r="C33" t="s">
        <v>307</v>
      </c>
      <c r="D33" t="s">
        <v>259</v>
      </c>
      <c r="E33">
        <v>2030</v>
      </c>
      <c r="F33" t="s">
        <v>170</v>
      </c>
      <c r="G33">
        <f>0.22*G31</f>
        <v>88</v>
      </c>
      <c r="H33">
        <v>1300</v>
      </c>
    </row>
    <row r="34" spans="1:8" ht="15" customHeight="1">
      <c r="A34" s="3" t="s">
        <v>124</v>
      </c>
      <c r="B34" s="3" t="s">
        <v>258</v>
      </c>
      <c r="C34" t="s">
        <v>6</v>
      </c>
      <c r="D34" t="s">
        <v>259</v>
      </c>
      <c r="F34" t="s">
        <v>170</v>
      </c>
      <c r="G34">
        <v>57</v>
      </c>
    </row>
    <row r="35" spans="1:8" ht="15" customHeight="1">
      <c r="A35" s="11" t="s">
        <v>266</v>
      </c>
      <c r="B35" s="12" t="s">
        <v>267</v>
      </c>
      <c r="C35" s="13" t="s">
        <v>6</v>
      </c>
      <c r="D35" s="13" t="s">
        <v>268</v>
      </c>
      <c r="E35" s="13"/>
      <c r="F35" t="s">
        <v>170</v>
      </c>
      <c r="G35" s="13"/>
    </row>
    <row r="36" spans="1:8" ht="15" customHeight="1">
      <c r="A36" s="11" t="s">
        <v>266</v>
      </c>
      <c r="B36" s="12" t="s">
        <v>267</v>
      </c>
      <c r="C36" s="13" t="s">
        <v>6</v>
      </c>
      <c r="D36" s="13" t="s">
        <v>259</v>
      </c>
      <c r="E36" s="13"/>
      <c r="F36" t="s">
        <v>170</v>
      </c>
      <c r="G36" s="13"/>
    </row>
    <row r="37" spans="1:8" ht="15" customHeight="1">
      <c r="A37" s="11" t="s">
        <v>266</v>
      </c>
      <c r="B37" s="12" t="s">
        <v>267</v>
      </c>
      <c r="C37" s="13"/>
      <c r="D37" s="13" t="s">
        <v>269</v>
      </c>
      <c r="E37" s="13"/>
      <c r="F37" t="s">
        <v>170</v>
      </c>
      <c r="G37" s="13"/>
    </row>
    <row r="38" spans="1:8" ht="15" customHeight="1">
      <c r="A38" s="3" t="s">
        <v>286</v>
      </c>
      <c r="B38" s="3" t="s">
        <v>271</v>
      </c>
      <c r="C38" t="s">
        <v>277</v>
      </c>
      <c r="D38" t="s">
        <v>259</v>
      </c>
      <c r="F38" t="s">
        <v>170</v>
      </c>
      <c r="G38">
        <v>200</v>
      </c>
    </row>
    <row r="39" spans="1:8" ht="15" customHeight="1">
      <c r="A39" s="3" t="s">
        <v>290</v>
      </c>
      <c r="B39" s="3" t="s">
        <v>271</v>
      </c>
      <c r="C39" t="s">
        <v>6</v>
      </c>
      <c r="D39" t="s">
        <v>259</v>
      </c>
      <c r="F39" t="s">
        <v>170</v>
      </c>
      <c r="G39">
        <v>45</v>
      </c>
    </row>
    <row r="40" spans="1:8" ht="15" customHeight="1">
      <c r="A40" s="3" t="s">
        <v>290</v>
      </c>
      <c r="B40" s="3" t="s">
        <v>271</v>
      </c>
      <c r="C40" t="s">
        <v>277</v>
      </c>
      <c r="D40" t="s">
        <v>259</v>
      </c>
      <c r="F40" t="s">
        <v>170</v>
      </c>
      <c r="G40">
        <v>50</v>
      </c>
      <c r="H40">
        <v>200</v>
      </c>
    </row>
    <row r="41" spans="1:8" ht="15" customHeight="1">
      <c r="A41" s="3" t="s">
        <v>293</v>
      </c>
      <c r="B41" s="3" t="s">
        <v>292</v>
      </c>
      <c r="C41" t="s">
        <v>294</v>
      </c>
      <c r="D41" t="s">
        <v>259</v>
      </c>
      <c r="F41" t="s">
        <v>170</v>
      </c>
      <c r="G41">
        <f>20/1000</f>
        <v>0.02</v>
      </c>
    </row>
    <row r="42" spans="1:8" ht="15" customHeight="1">
      <c r="A42" s="3" t="s">
        <v>293</v>
      </c>
      <c r="B42" s="3" t="s">
        <v>292</v>
      </c>
      <c r="C42" t="s">
        <v>294</v>
      </c>
      <c r="D42" t="s">
        <v>268</v>
      </c>
      <c r="F42" t="s">
        <v>170</v>
      </c>
      <c r="G42">
        <f>20/1000</f>
        <v>0.02</v>
      </c>
    </row>
    <row r="43" spans="1:8" ht="15" customHeight="1">
      <c r="A43" s="3" t="s">
        <v>293</v>
      </c>
      <c r="B43" s="3" t="s">
        <v>292</v>
      </c>
      <c r="D43" t="s">
        <v>269</v>
      </c>
      <c r="F43" t="s">
        <v>170</v>
      </c>
      <c r="G43">
        <f>3/1000</f>
        <v>3.0000000000000001E-3</v>
      </c>
    </row>
    <row r="44" spans="1:8" ht="15" customHeight="1">
      <c r="A44" s="3" t="s">
        <v>295</v>
      </c>
      <c r="B44" s="3" t="s">
        <v>292</v>
      </c>
      <c r="C44" t="s">
        <v>294</v>
      </c>
      <c r="D44" t="s">
        <v>259</v>
      </c>
      <c r="F44" t="s">
        <v>170</v>
      </c>
      <c r="G44">
        <v>2.9</v>
      </c>
    </row>
    <row r="45" spans="1:8" ht="15" customHeight="1">
      <c r="A45" s="3" t="s">
        <v>295</v>
      </c>
      <c r="B45" s="3" t="s">
        <v>292</v>
      </c>
      <c r="C45" t="s">
        <v>294</v>
      </c>
      <c r="D45" t="s">
        <v>268</v>
      </c>
      <c r="F45" t="s">
        <v>170</v>
      </c>
      <c r="G45">
        <v>2.9</v>
      </c>
    </row>
    <row r="46" spans="1:8" ht="15" customHeight="1">
      <c r="A46" s="3" t="s">
        <v>295</v>
      </c>
      <c r="B46" s="3" t="s">
        <v>292</v>
      </c>
      <c r="D46" t="s">
        <v>269</v>
      </c>
      <c r="F46" t="s">
        <v>170</v>
      </c>
      <c r="G46">
        <v>175</v>
      </c>
    </row>
    <row r="47" spans="1:8" ht="15" customHeight="1">
      <c r="A47" s="3" t="s">
        <v>165</v>
      </c>
      <c r="B47" s="3" t="s">
        <v>299</v>
      </c>
      <c r="C47" t="s">
        <v>300</v>
      </c>
      <c r="D47" t="s">
        <v>268</v>
      </c>
      <c r="F47" t="s">
        <v>170</v>
      </c>
      <c r="G47">
        <v>0.3</v>
      </c>
    </row>
    <row r="48" spans="1:8" ht="15" customHeight="1">
      <c r="A48" s="3" t="s">
        <v>165</v>
      </c>
      <c r="B48" s="3" t="s">
        <v>299</v>
      </c>
      <c r="C48" t="s">
        <v>301</v>
      </c>
      <c r="D48" t="s">
        <v>268</v>
      </c>
      <c r="F48" t="s">
        <v>170</v>
      </c>
      <c r="G48" s="14">
        <v>1</v>
      </c>
    </row>
    <row r="49" spans="1:7" ht="15" customHeight="1">
      <c r="A49" s="3" t="s">
        <v>165</v>
      </c>
      <c r="B49" s="3" t="s">
        <v>299</v>
      </c>
      <c r="C49" t="s">
        <v>302</v>
      </c>
      <c r="D49" t="s">
        <v>259</v>
      </c>
      <c r="F49" t="s">
        <v>170</v>
      </c>
      <c r="G49" s="14">
        <v>0.9</v>
      </c>
    </row>
    <row r="50" spans="1:7" ht="15" customHeight="1">
      <c r="A50" s="3" t="s">
        <v>165</v>
      </c>
      <c r="B50" s="3" t="s">
        <v>299</v>
      </c>
      <c r="C50" t="s">
        <v>301</v>
      </c>
      <c r="D50" t="s">
        <v>259</v>
      </c>
      <c r="F50" t="s">
        <v>170</v>
      </c>
      <c r="G50" s="14">
        <v>0.1</v>
      </c>
    </row>
    <row r="51" spans="1:7" ht="15" customHeight="1">
      <c r="A51" s="3" t="s">
        <v>165</v>
      </c>
      <c r="B51" s="3" t="s">
        <v>299</v>
      </c>
      <c r="C51" t="s">
        <v>303</v>
      </c>
      <c r="D51" t="s">
        <v>269</v>
      </c>
      <c r="F51" t="s">
        <v>170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23</v>
      </c>
      <c r="C1" t="s">
        <v>24</v>
      </c>
      <c r="D1" t="s">
        <v>25</v>
      </c>
    </row>
    <row r="2" spans="1:4">
      <c r="A2" t="s">
        <v>26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dictTech</vt:lpstr>
      <vt:lpstr>dictFuel</vt:lpstr>
      <vt:lpstr>explanation</vt:lpstr>
      <vt:lpstr>CapacityMarkets</vt:lpstr>
      <vt:lpstr>CO2Auction</vt:lpstr>
      <vt:lpstr>COMPETESfuelPrices</vt:lpstr>
      <vt:lpstr>NewTechnologies</vt:lpstr>
      <vt:lpstr>not chosen technologies</vt:lpstr>
      <vt:lpstr>EnergyConsumers</vt:lpstr>
      <vt:lpstr>TechnologiesEmlabTemporal</vt:lpstr>
      <vt:lpstr>TechnologiesEmlab</vt:lpstr>
      <vt:lpstr>Fuels</vt:lpstr>
      <vt:lpstr>FuelPriceTrends</vt:lpstr>
      <vt:lpstr>ElectricitySpotMarkets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2022-05-02T14:49:45Z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