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nchezjimene\Documents\TraderesCode\toolbox-amiris-emlab\data\"/>
    </mc:Choice>
  </mc:AlternateContent>
  <xr:revisionPtr revIDLastSave="0" documentId="13_ncr:1_{BCD7CE84-020A-4AC4-BD93-F1069560A003}" xr6:coauthVersionLast="47" xr6:coauthVersionMax="47" xr10:uidLastSave="{00000000-0000-0000-0000-000000000000}"/>
  <bookViews>
    <workbookView xWindow="28680" yWindow="-13470" windowWidth="29040" windowHeight="15840" tabRatio="876" xr2:uid="{00000000-000D-0000-FFFF-FFFF00000000}"/>
  </bookViews>
  <sheets>
    <sheet name="explanation" sheetId="32" r:id="rId1"/>
    <sheet name="CapacityMarkets" sheetId="27" r:id="rId2"/>
    <sheet name="CO2Auction" sheetId="15" r:id="rId3"/>
    <sheet name="EnergyConsumers" sheetId="16" r:id="rId4"/>
    <sheet name="FuelMap" sheetId="31" r:id="rId5"/>
    <sheet name="FuelPriceTrends" sheetId="30" r:id="rId6"/>
    <sheet name="powerTechnologies" sheetId="29" r:id="rId7"/>
    <sheet name="ElectricitySpotMarkets" sheetId="14" r:id="rId8"/>
    <sheet name="EnergyProducers" sheetId="17" r:id="rId9"/>
    <sheet name="GeometricTrends" sheetId="21" r:id="rId10"/>
    <sheet name="Governments" sheetId="19" r:id="rId11"/>
    <sheet name="StepTrends" sheetId="18" r:id="rId12"/>
    <sheet name="IntermittentResourceProfiles" sheetId="10" r:id="rId13"/>
    <sheet name="MarketStabilityReserve" sheetId="28" r:id="rId14"/>
    <sheet name="NationalGovernments" sheetId="20" r:id="rId15"/>
    <sheet name="TargetInvestors" sheetId="25" r:id="rId16"/>
    <sheet name="TargetInvestorTargets" sheetId="26" r:id="rId17"/>
  </sheets>
  <definedNames>
    <definedName name="_xlnm._FilterDatabase" localSheetId="8" hidden="1">EnergyProducers!$H$17:$H$159</definedName>
    <definedName name="ExternalData_19" localSheetId="6" hidden="1">powerTechnologies!$A$1:$A$17</definedName>
    <definedName name="ExternalData_47" localSheetId="4" hidden="1">FuelMap!#REF!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1" l="1"/>
  <c r="A4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2" i="31"/>
  <c r="E9" i="30"/>
  <c r="E7" i="30"/>
  <c r="E6" i="30"/>
  <c r="E5" i="30"/>
  <c r="E4" i="30"/>
  <c r="E3" i="30"/>
  <c r="E2" i="30"/>
  <c r="C9" i="18"/>
  <c r="C8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tc={0E34D2C6-CB83-4065-B2E0-ACED9B5F8725}</author>
  </authors>
  <commentList>
    <comment ref="B2" authorId="0" shapeId="0" xr:uid="{0E34D2C6-CB83-4065-B2E0-ACED9B5F8725}">
      <text>
        <t>[Threaded comment]
Your version of Excel allows you to read this threaded comment; however, any edits to it will get removed if the file is opened in a newer version of Excel. Learn more: https://go.microsoft.com/fwlink/?linkid=870924
Comment:
    In Initialization Preprocessing this is copied from COMPETES, however, if not found, this value is used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</connections>
</file>

<file path=xl/sharedStrings.xml><?xml version="1.0" encoding="utf-8"?>
<sst xmlns="http://schemas.openxmlformats.org/spreadsheetml/2006/main" count="341" uniqueCount="192">
  <si>
    <t>Name</t>
  </si>
  <si>
    <t>NL</t>
  </si>
  <si>
    <t>OFF_NL</t>
  </si>
  <si>
    <t>ON_NL</t>
  </si>
  <si>
    <t>PV_NL</t>
  </si>
  <si>
    <t>demandGrowthTrendNL</t>
  </si>
  <si>
    <t>electricity</t>
  </si>
  <si>
    <t>co2</t>
  </si>
  <si>
    <t>Zone</t>
  </si>
  <si>
    <t>windProfileOffShoreNL</t>
  </si>
  <si>
    <t>windProfileOnShoreNL</t>
  </si>
  <si>
    <t>solarProfileNL</t>
  </si>
  <si>
    <t>profileObjectClassName</t>
  </si>
  <si>
    <t>profileVariable</t>
  </si>
  <si>
    <t>renewablesNinja2015Profiles</t>
  </si>
  <si>
    <t>netherlandsElectricitySpotMarket</t>
  </si>
  <si>
    <t>valueOfLostLoad</t>
  </si>
  <si>
    <t>referencePrice</t>
  </si>
  <si>
    <t>isAuction</t>
  </si>
  <si>
    <t>substance</t>
  </si>
  <si>
    <t>growthTrend</t>
  </si>
  <si>
    <t>zone</t>
  </si>
  <si>
    <t>CO2Auction</t>
  </si>
  <si>
    <t>ContractWillingnessToPayFactor</t>
  </si>
  <si>
    <t>ContractDurationPreferenceFactor</t>
  </si>
  <si>
    <t>LtcMaximumCoverageFraction</t>
  </si>
  <si>
    <t>EnergyConsumer</t>
  </si>
  <si>
    <t>investorMarket</t>
  </si>
  <si>
    <t>numberOfYearsBackLookingForForecasting</t>
  </si>
  <si>
    <t>priceMarkUp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</si>
  <si>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</si>
  <si>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</si>
  <si>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</si>
  <si>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</si>
  <si>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</si>
  <si>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</si>
  <si>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</si>
  <si>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pastTimeHorizon</t>
  </si>
  <si>
    <t>investmentFutureTimeHorizon</t>
  </si>
  <si>
    <t>longTermContractPastTimeHorizon</t>
  </si>
  <si>
    <t>longTermContractMargin</t>
  </si>
  <si>
    <t>cash</t>
  </si>
  <si>
    <t>investmentRole</t>
  </si>
  <si>
    <t>defaultInvestmentRole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</si>
  <si>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</si>
  <si>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</si>
  <si>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</si>
  <si>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</si>
  <si>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</si>
  <si>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</si>
  <si>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</si>
  <si>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governedZone</t>
  </si>
  <si>
    <t>minNationalCo2PriceTrend</t>
  </si>
  <si>
    <t>EuropeanGov</t>
  </si>
  <si>
    <t>DutchGov</t>
  </si>
  <si>
    <t>co2Penalty</t>
  </si>
  <si>
    <t>windTarget</t>
  </si>
  <si>
    <t>pvTarget</t>
  </si>
  <si>
    <t>windTargetTrend</t>
  </si>
  <si>
    <t>pvTargetTrend</t>
  </si>
  <si>
    <t>TargetInvestorNL</t>
  </si>
  <si>
    <t>TargetInvestmentRole</t>
  </si>
  <si>
    <t>NameInvestor</t>
  </si>
  <si>
    <t>NameTarget</t>
  </si>
  <si>
    <t>InstalledReserveMargin</t>
  </si>
  <si>
    <t>LowerMargin</t>
  </si>
  <si>
    <t>UpperMargin</t>
  </si>
  <si>
    <t>PriceCap</t>
  </si>
  <si>
    <t>DutchCapacityMarket</t>
  </si>
  <si>
    <t>DutchElectricitySpotMarket</t>
  </si>
  <si>
    <t>growthRate</t>
  </si>
  <si>
    <t>msr</t>
  </si>
  <si>
    <t>MarketStabilityReserve</t>
  </si>
  <si>
    <t>UpperTriggerTrend</t>
  </si>
  <si>
    <t>LowerTriggerTrend</t>
  </si>
  <si>
    <t>ReleaseTrend</t>
  </si>
  <si>
    <t>Essent</t>
  </si>
  <si>
    <t>NUON</t>
  </si>
  <si>
    <t>EON</t>
  </si>
  <si>
    <t>GDF Suez NL</t>
  </si>
  <si>
    <t>Eneco</t>
  </si>
  <si>
    <t>Ennatuurlijk</t>
  </si>
  <si>
    <t>Intergen</t>
  </si>
  <si>
    <t>Delta/EDF</t>
  </si>
  <si>
    <t>Eneco/Dong</t>
  </si>
  <si>
    <t>NL BIOMASS</t>
  </si>
  <si>
    <t>NL WASTE</t>
  </si>
  <si>
    <t>NL HYDRO</t>
  </si>
  <si>
    <t>NL PV</t>
  </si>
  <si>
    <t>NL WIND ONSHORE</t>
  </si>
  <si>
    <t>NL WIND OFFSHORE</t>
  </si>
  <si>
    <t>batteryLI-IONFixedOperatingCostTimeSeries</t>
  </si>
  <si>
    <t>batteryVRBFixedOperatingCostTimeSeries</t>
  </si>
  <si>
    <t>batteryPBFixedOperatingCostTimeSeries</t>
  </si>
  <si>
    <t>biomassCOFIRINGFixedOperatingCostTimeSeries</t>
  </si>
  <si>
    <t>biomassSTANDALONEFixedOperatingCostTimeSeries</t>
  </si>
  <si>
    <t>biomassCCSFixedOperatingCostTimeSeries</t>
  </si>
  <si>
    <t>caesADIABATICFixedOperatingCostTimeSeries</t>
  </si>
  <si>
    <t>caesDIABATICFixedOperatingCostTimeSeries</t>
  </si>
  <si>
    <t>coalPCFixedOperatingCostTimeSeries</t>
  </si>
  <si>
    <t>coalIGCCFixedOperatingCostTimeSeries</t>
  </si>
  <si>
    <t>coalCCSFixedOperatingCostTimeSeries</t>
  </si>
  <si>
    <t>coalCHPFixedOperatingCostTimeSeries</t>
  </si>
  <si>
    <t>gasCCGTFixedOperatingCostTimeSeries</t>
  </si>
  <si>
    <t>gasCHPFixedOperatingCostTimeSeries</t>
  </si>
  <si>
    <t>gasGTFixedOperatingCostTimeSeries</t>
  </si>
  <si>
    <t>geo-FixedOperatingCostTimeSeries</t>
  </si>
  <si>
    <t>hydroCONVFixedOperatingCostTimeSeries</t>
  </si>
  <si>
    <t>hydroPSFixedOperatingCostTimeSeries</t>
  </si>
  <si>
    <t>lignitePCFixedOperatingCostTimeSeries</t>
  </si>
  <si>
    <t>ligniteCHPFixedOperatingCostTimeSeries</t>
  </si>
  <si>
    <t>nuclear-FixedOperatingCostTimeSeries</t>
  </si>
  <si>
    <t>oil-FixedOperatingCostTimeSeries</t>
  </si>
  <si>
    <t>reseOTHERSFixedOperatingCostTimeSeries</t>
  </si>
  <si>
    <t>sunPVFixedOperatingCostTimeSeries</t>
  </si>
  <si>
    <t>sunCSPFixedOperatingCostTimeSeries</t>
  </si>
  <si>
    <t>wasteSTANDALONEFixedOperatingCostTimeSeries</t>
  </si>
  <si>
    <t>windONSHOREFixedOperatingCostTimeSeries</t>
  </si>
  <si>
    <t>windOFFSHOREFixedOperatingCostTimeSeries</t>
  </si>
  <si>
    <t>cokeovengasICFixedOperatingCostTimeSeries</t>
  </si>
  <si>
    <t>derivedgasICFixedOperatingCostTimeSeries</t>
  </si>
  <si>
    <t>derivedgasCHPFixedOperatingCostTimeSeries</t>
  </si>
  <si>
    <t>gasCCSCHPFixedOperatingCostTimeSeries</t>
  </si>
  <si>
    <t>gasCCSCCGTFixedOperatingCostTimeSeries</t>
  </si>
  <si>
    <t>FUELGEN</t>
  </si>
  <si>
    <t>Order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</si>
  <si>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</si>
  <si>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</si>
  <si>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</si>
  <si>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</si>
  <si>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</si>
  <si>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</si>
  <si>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</si>
  <si>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</si>
  <si>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</si>
  <si>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</si>
  <si>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</si>
  <si>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</si>
  <si>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</si>
  <si>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</si>
  <si>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</si>
  <si>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</si>
  <si>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</si>
  <si>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</si>
  <si>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Coke Oven Gas</t>
  </si>
  <si>
    <t>Geo</t>
  </si>
  <si>
    <t>freeTrend</t>
  </si>
  <si>
    <t>Hydro</t>
  </si>
  <si>
    <t>Rese</t>
  </si>
  <si>
    <t>Sun</t>
  </si>
  <si>
    <t>Wind</t>
  </si>
  <si>
    <t>Battery</t>
  </si>
  <si>
    <t>Caes</t>
  </si>
  <si>
    <t>Top</t>
  </si>
  <si>
    <t>Max</t>
  </si>
  <si>
    <t>Min</t>
  </si>
  <si>
    <t>Start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</si>
  <si>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</si>
  <si>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</si>
  <si>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</si>
  <si>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</si>
  <si>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</si>
  <si>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</si>
  <si>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</si>
  <si>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</si>
  <si>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</si>
  <si>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</si>
  <si>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fixedOperatingCostTimeSeries</t>
  </si>
  <si>
    <t>co2CaptureEfficiency</t>
  </si>
  <si>
    <t>peakSegmentDependentAvailability</t>
  </si>
  <si>
    <t>Fueltype</t>
  </si>
  <si>
    <t>tabs in yellow</t>
  </si>
  <si>
    <t>CapacityMarkets</t>
  </si>
  <si>
    <t>parameters for capacity market</t>
  </si>
  <si>
    <t>columns in green</t>
  </si>
  <si>
    <t>data already in DB</t>
  </si>
  <si>
    <t>FuelPriceTrends</t>
  </si>
  <si>
    <t>expected permit time + expected construction time</t>
  </si>
  <si>
    <t xml:space="preserve">min, max, top </t>
  </si>
  <si>
    <t>comment</t>
  </si>
  <si>
    <t>start can be used as the prices input from traderesDB</t>
  </si>
  <si>
    <t>powerTechnologies</t>
  </si>
  <si>
    <t>CO2 density and energy density</t>
  </si>
  <si>
    <t>EnergyProducers</t>
  </si>
  <si>
    <t xml:space="preserve"> </t>
  </si>
  <si>
    <t>Fuels</t>
  </si>
  <si>
    <t xml:space="preserve">FixedOperatingCostTimeSeries -&gt; growth trend </t>
  </si>
  <si>
    <t>Governments</t>
  </si>
  <si>
    <t>Trends</t>
  </si>
  <si>
    <t xml:space="preserve">Incomplete data </t>
  </si>
  <si>
    <t xml:space="preserve">Wind and PV trend </t>
  </si>
  <si>
    <t>this might only be needed for EMLAB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</si>
</sst>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2" fillId="3" borderId="1" xfId="1" applyBorder="1" applyAlignment="1">
      <alignment wrapText="1"/>
    </xf>
    <xf numFmtId="0" fontId="2" fillId="3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Relationship Id="rId27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im Hommes" id="{63841486-0546-4555-A0F6-D8C3BF05E806}" userId="f8e3335dd711e3d1" providerId="Windows Live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9" connectionId="1" xr16:uid="{EAD174FC-E2C8-45BE-A6F7-5CE3EC2A3C68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2" name="Order" tableColumnId="2"/>
      <queryTableField id="3" dataBound="0" tableColumnId="3"/>
    </queryTableFields>
    <queryTableDeletedFields count="1">
      <deletedField name="FUELGEN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000D61-97BE-4A74-8D70-DC55F7FCFAB5}" name="FuelGen" displayName="FuelGen" ref="A1:B17" tableType="queryTable" totalsRowShown="0">
  <tableColumns count="2">
    <tableColumn id="2" xr3:uid="{7256B7AE-1757-4038-A123-A3BD9D25C3DA}" uniqueName="2" name="Order" queryTableFieldId="2"/>
    <tableColumn id="3" xr3:uid="{CD35085F-13F9-424F-ACEC-92E4781D72C3}" uniqueName="3" name="FUELGEN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1-07-22T10:54:54.80" personId="{63841486-0546-4555-A0F6-D8C3BF05E806}" id="{0E34D2C6-CB83-4065-B2E0-ACED9B5F8725}">
    <text>In Initialization Preprocessing this is copied from COMPETES, however, if not found, this value is used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theme="7" tint="0.79998168889431442"/>
  </sheetPr>
  <dimension ref="A1:C24"/>
  <sheetViews>
    <sheetView tabSelected="1" workbookViewId="0">
      <selection activeCell="A5" sqref="A5:C24"/>
    </sheetView>
  </sheetViews>
  <sheetFormatPr defaultRowHeight="15" x14ac:dyDescent="0.25"/>
  <cols>
    <col min="1" max="1" width="27" customWidth="1"/>
    <col min="2" max="2" width="46.7109375" customWidth="1"/>
    <col min="3" max="3" width="52" customWidth="1"/>
  </cols>
  <sheetData>
    <row r="1" spans="1:3" x14ac:dyDescent="0.25">
      <c r="A1" t="s">
        <v>171</v>
      </c>
    </row>
    <row r="2" spans="1:3" x14ac:dyDescent="0.25">
      <c r="A2" t="s">
        <v>174</v>
      </c>
      <c r="B2" t="s">
        <v>175</v>
      </c>
    </row>
    <row r="5" spans="1:3" x14ac:dyDescent="0.25">
      <c r="B5" t="s">
        <v>189</v>
      </c>
      <c r="C5" t="s">
        <v>179</v>
      </c>
    </row>
    <row r="6" spans="1:3" x14ac:dyDescent="0.25">
      <c r="A6" t="s">
        <v>185</v>
      </c>
      <c r="B6" t="s">
        <v>177</v>
      </c>
      <c r="C6" t="s">
        <v>191</v>
      </c>
    </row>
    <row r="7" spans="1:3" x14ac:dyDescent="0.25">
      <c r="A7" t="s">
        <v>176</v>
      </c>
      <c r="B7" t="s">
        <v>178</v>
      </c>
      <c r="C7" t="s">
        <v>180</v>
      </c>
    </row>
    <row r="8" spans="1:3" x14ac:dyDescent="0.25">
      <c r="A8" t="s">
        <v>181</v>
      </c>
      <c r="B8" t="s">
        <v>182</v>
      </c>
    </row>
    <row r="9" spans="1:3" x14ac:dyDescent="0.25">
      <c r="B9" t="s">
        <v>186</v>
      </c>
      <c r="C9" t="s">
        <v>191</v>
      </c>
    </row>
    <row r="10" spans="1:3" x14ac:dyDescent="0.25">
      <c r="A10" t="s">
        <v>183</v>
      </c>
      <c r="B10" t="s">
        <v>31</v>
      </c>
      <c r="C10" t="s">
        <v>191</v>
      </c>
    </row>
    <row r="11" spans="1:3" x14ac:dyDescent="0.25">
      <c r="B11" t="s">
        <v>32</v>
      </c>
      <c r="C11" t="s">
        <v>191</v>
      </c>
    </row>
    <row r="12" spans="1:3" x14ac:dyDescent="0.25">
      <c r="B12" t="s">
        <v>33</v>
      </c>
      <c r="C12" t="s">
        <v>191</v>
      </c>
    </row>
    <row r="13" spans="1:3" x14ac:dyDescent="0.25">
      <c r="B13" t="s">
        <v>34</v>
      </c>
      <c r="C13" t="s">
        <v>191</v>
      </c>
    </row>
    <row r="14" spans="1:3" x14ac:dyDescent="0.25">
      <c r="B14" t="s">
        <v>36</v>
      </c>
    </row>
    <row r="15" spans="1:3" x14ac:dyDescent="0.25">
      <c r="A15" t="s">
        <v>187</v>
      </c>
      <c r="B15" t="s">
        <v>55</v>
      </c>
      <c r="C15" t="s">
        <v>191</v>
      </c>
    </row>
    <row r="16" spans="1:3" x14ac:dyDescent="0.25">
      <c r="B16" t="s">
        <v>44</v>
      </c>
      <c r="C16" t="s">
        <v>191</v>
      </c>
    </row>
    <row r="17" spans="1:3" x14ac:dyDescent="0.25">
      <c r="B17" t="s">
        <v>45</v>
      </c>
      <c r="C17" t="s">
        <v>191</v>
      </c>
    </row>
    <row r="18" spans="1:3" x14ac:dyDescent="0.25">
      <c r="B18" t="s">
        <v>46</v>
      </c>
      <c r="C18" t="s">
        <v>191</v>
      </c>
    </row>
    <row r="19" spans="1:3" x14ac:dyDescent="0.25">
      <c r="B19" t="s">
        <v>190</v>
      </c>
      <c r="C19" t="s">
        <v>191</v>
      </c>
    </row>
    <row r="20" spans="1:3" x14ac:dyDescent="0.25">
      <c r="A20" t="s">
        <v>188</v>
      </c>
      <c r="B20" t="s">
        <v>47</v>
      </c>
    </row>
    <row r="21" spans="1:3" x14ac:dyDescent="0.25">
      <c r="B21" t="s">
        <v>48</v>
      </c>
    </row>
    <row r="22" spans="1:3" x14ac:dyDescent="0.25">
      <c r="B22" t="s">
        <v>49</v>
      </c>
    </row>
    <row r="23" spans="1:3" x14ac:dyDescent="0.25">
      <c r="B23" t="s">
        <v>50</v>
      </c>
    </row>
    <row r="24" spans="1:3" x14ac:dyDescent="0.25">
      <c r="A24" t="s">
        <v>172</v>
      </c>
      <c r="B24" t="s">
        <v>173</v>
      </c>
      <c r="C24" t="s">
        <v>191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14CD-0E84-4F75-952A-D613ABD3CE0F}">
  <sheetPr codeName="Sheet15">
    <tabColor theme="7" tint="0.79998168889431442"/>
  </sheetPr>
  <dimension ref="A1:O34"/>
  <sheetViews>
    <sheetView workbookViewId="0">
      <selection activeCell="Q34" sqref="Q34"/>
    </sheetView>
  </sheetViews>
  <sheetFormatPr defaultRowHeight="15" x14ac:dyDescent="0.25"/>
  <cols>
    <col min="1" max="1" width="41.7109375" bestFit="1" customWidth="1"/>
  </cols>
  <sheetData>
    <row r="1" spans="1:3" x14ac:dyDescent="0.25">
      <c r="A1" t="s">
        <v>0</v>
      </c>
      <c r="B1" t="s">
        <v>48</v>
      </c>
      <c r="C1" s="6" t="s">
        <v>70</v>
      </c>
    </row>
    <row r="2" spans="1:3" x14ac:dyDescent="0.25">
      <c r="A2" t="s">
        <v>91</v>
      </c>
      <c r="B2">
        <v>3458</v>
      </c>
      <c r="C2">
        <v>0.05</v>
      </c>
    </row>
    <row r="3" spans="1:3" x14ac:dyDescent="0.25">
      <c r="A3" t="s">
        <v>92</v>
      </c>
      <c r="B3">
        <v>8000</v>
      </c>
      <c r="C3">
        <v>0.05</v>
      </c>
    </row>
    <row r="4" spans="1:3" x14ac:dyDescent="0.25">
      <c r="A4" t="s">
        <v>93</v>
      </c>
      <c r="B4">
        <v>4620</v>
      </c>
      <c r="C4">
        <v>0.05</v>
      </c>
    </row>
    <row r="5" spans="1:3" x14ac:dyDescent="0.25">
      <c r="A5" t="s">
        <v>94</v>
      </c>
      <c r="B5">
        <v>14640.543099024659</v>
      </c>
      <c r="C5">
        <v>0.05</v>
      </c>
    </row>
    <row r="6" spans="1:3" x14ac:dyDescent="0.25">
      <c r="A6" t="s">
        <v>95</v>
      </c>
      <c r="B6">
        <v>69542.57972036711</v>
      </c>
      <c r="C6">
        <v>0.05</v>
      </c>
    </row>
    <row r="7" spans="1:3" x14ac:dyDescent="0.25">
      <c r="A7" t="s">
        <v>96</v>
      </c>
      <c r="B7">
        <v>88320</v>
      </c>
      <c r="C7">
        <v>0.05</v>
      </c>
    </row>
    <row r="8" spans="1:3" x14ac:dyDescent="0.25">
      <c r="A8" t="s">
        <v>97</v>
      </c>
      <c r="B8">
        <v>16000</v>
      </c>
      <c r="C8">
        <v>0.05</v>
      </c>
    </row>
    <row r="9" spans="1:3" x14ac:dyDescent="0.25">
      <c r="A9" t="s">
        <v>98</v>
      </c>
      <c r="B9">
        <v>12000</v>
      </c>
      <c r="C9">
        <v>0.05</v>
      </c>
    </row>
    <row r="10" spans="1:3" x14ac:dyDescent="0.25">
      <c r="A10" t="s">
        <v>99</v>
      </c>
      <c r="B10">
        <v>24437.546793112055</v>
      </c>
      <c r="C10">
        <v>0.05</v>
      </c>
    </row>
    <row r="11" spans="1:3" x14ac:dyDescent="0.25">
      <c r="A11" t="s">
        <v>100</v>
      </c>
      <c r="B11">
        <v>24437.546793112055</v>
      </c>
      <c r="C11">
        <v>0.05</v>
      </c>
    </row>
    <row r="12" spans="1:3" x14ac:dyDescent="0.25">
      <c r="A12" t="s">
        <v>101</v>
      </c>
      <c r="B12">
        <v>51155.931286914572</v>
      </c>
      <c r="C12">
        <v>0.05</v>
      </c>
    </row>
    <row r="13" spans="1:3" x14ac:dyDescent="0.25">
      <c r="A13" t="s">
        <v>102</v>
      </c>
      <c r="B13">
        <v>24437.546793112055</v>
      </c>
      <c r="C13">
        <v>0.05</v>
      </c>
    </row>
    <row r="14" spans="1:3" x14ac:dyDescent="0.25">
      <c r="A14" t="s">
        <v>119</v>
      </c>
      <c r="B14">
        <v>10473.234339905166</v>
      </c>
      <c r="C14">
        <v>0.05</v>
      </c>
    </row>
    <row r="15" spans="1:3" x14ac:dyDescent="0.25">
      <c r="A15" t="s">
        <v>120</v>
      </c>
      <c r="B15">
        <v>10473.234339905166</v>
      </c>
      <c r="C15">
        <v>0.05</v>
      </c>
    </row>
    <row r="16" spans="1:3" x14ac:dyDescent="0.25">
      <c r="A16" t="s">
        <v>121</v>
      </c>
      <c r="B16">
        <v>10473.234339905166</v>
      </c>
      <c r="C16">
        <v>0.05</v>
      </c>
    </row>
    <row r="17" spans="1:3" x14ac:dyDescent="0.25">
      <c r="A17" t="s">
        <v>103</v>
      </c>
      <c r="B17">
        <v>10473.234339905166</v>
      </c>
      <c r="C17">
        <v>0.05</v>
      </c>
    </row>
    <row r="18" spans="1:3" x14ac:dyDescent="0.25">
      <c r="A18" t="s">
        <v>104</v>
      </c>
      <c r="B18">
        <v>10473.234339905166</v>
      </c>
      <c r="C18">
        <v>0.05</v>
      </c>
    </row>
    <row r="19" spans="1:3" x14ac:dyDescent="0.25">
      <c r="A19" t="s">
        <v>105</v>
      </c>
      <c r="B19">
        <v>3850.4628350434846</v>
      </c>
      <c r="C19">
        <v>0.05</v>
      </c>
    </row>
    <row r="20" spans="1:3" x14ac:dyDescent="0.25">
      <c r="A20" t="s">
        <v>122</v>
      </c>
      <c r="B20">
        <v>10473.234339905166</v>
      </c>
      <c r="C20">
        <v>0.05</v>
      </c>
    </row>
    <row r="21" spans="1:3" x14ac:dyDescent="0.25">
      <c r="A21" t="s">
        <v>123</v>
      </c>
      <c r="B21">
        <v>32000</v>
      </c>
      <c r="C21">
        <v>0.05</v>
      </c>
    </row>
    <row r="22" spans="1:3" x14ac:dyDescent="0.25">
      <c r="A22" t="s">
        <v>106</v>
      </c>
      <c r="B22">
        <v>117000</v>
      </c>
      <c r="C22">
        <v>0.05</v>
      </c>
    </row>
    <row r="23" spans="1:3" x14ac:dyDescent="0.25">
      <c r="A23" t="s">
        <v>107</v>
      </c>
      <c r="B23">
        <v>10980.407324268492</v>
      </c>
      <c r="C23">
        <v>0.05</v>
      </c>
    </row>
    <row r="24" spans="1:3" x14ac:dyDescent="0.25">
      <c r="A24" t="s">
        <v>108</v>
      </c>
      <c r="B24">
        <v>16000</v>
      </c>
      <c r="C24">
        <v>0.05</v>
      </c>
    </row>
    <row r="25" spans="1:3" x14ac:dyDescent="0.25">
      <c r="A25" t="s">
        <v>109</v>
      </c>
      <c r="B25">
        <v>33514.349887696531</v>
      </c>
      <c r="C25">
        <v>0.05</v>
      </c>
    </row>
    <row r="26" spans="1:3" x14ac:dyDescent="0.25">
      <c r="A26" t="s">
        <v>110</v>
      </c>
      <c r="B26">
        <v>33514.349887696531</v>
      </c>
      <c r="C26">
        <v>0.05</v>
      </c>
    </row>
    <row r="27" spans="1:3" x14ac:dyDescent="0.25">
      <c r="A27" t="s">
        <v>111</v>
      </c>
      <c r="B27">
        <v>110000</v>
      </c>
      <c r="C27">
        <v>0.05</v>
      </c>
    </row>
    <row r="28" spans="1:3" x14ac:dyDescent="0.25">
      <c r="A28" t="s">
        <v>112</v>
      </c>
      <c r="B28">
        <v>9222.2248259489752</v>
      </c>
      <c r="C28">
        <v>0.05</v>
      </c>
    </row>
    <row r="29" spans="1:3" x14ac:dyDescent="0.25">
      <c r="A29" t="s">
        <v>113</v>
      </c>
      <c r="B29">
        <v>346980.87144688441</v>
      </c>
      <c r="C29">
        <v>0.05</v>
      </c>
    </row>
    <row r="30" spans="1:3" x14ac:dyDescent="0.25">
      <c r="A30" t="s">
        <v>114</v>
      </c>
      <c r="B30">
        <v>6300</v>
      </c>
      <c r="C30">
        <v>0.05</v>
      </c>
    </row>
    <row r="31" spans="1:3" x14ac:dyDescent="0.25">
      <c r="A31" t="s">
        <v>115</v>
      </c>
      <c r="B31">
        <v>36601.35774756164</v>
      </c>
      <c r="C31">
        <v>0.05</v>
      </c>
    </row>
    <row r="32" spans="1:3" x14ac:dyDescent="0.25">
      <c r="A32" t="s">
        <v>116</v>
      </c>
      <c r="B32">
        <v>0</v>
      </c>
      <c r="C32">
        <v>0.05</v>
      </c>
    </row>
    <row r="33" spans="1:15" x14ac:dyDescent="0.25">
      <c r="A33" t="s">
        <v>117</v>
      </c>
      <c r="B33">
        <v>33900</v>
      </c>
      <c r="C33">
        <v>0.05</v>
      </c>
      <c r="O33" t="s">
        <v>184</v>
      </c>
    </row>
    <row r="34" spans="1:15" x14ac:dyDescent="0.25">
      <c r="A34" t="s">
        <v>118</v>
      </c>
      <c r="B34">
        <v>47800</v>
      </c>
      <c r="C34">
        <v>0.05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FC113-000D-4E56-9ECE-C7A30F7909FB}">
  <sheetPr codeName="Sheet13">
    <tabColor theme="7" tint="0.79998168889431442"/>
  </sheetPr>
  <dimension ref="A1:E2"/>
  <sheetViews>
    <sheetView workbookViewId="0">
      <selection activeCell="E1" sqref="B1:E1"/>
    </sheetView>
  </sheetViews>
  <sheetFormatPr defaultRowHeight="15" x14ac:dyDescent="0.25"/>
  <cols>
    <col min="2" max="5" width="28.85546875" customWidth="1"/>
  </cols>
  <sheetData>
    <row r="1" spans="1:5" x14ac:dyDescent="0.25">
      <c r="A1" t="s">
        <v>0</v>
      </c>
      <c r="B1" s="6" t="s">
        <v>55</v>
      </c>
      <c r="C1" s="6" t="s">
        <v>44</v>
      </c>
      <c r="D1" s="6" t="s">
        <v>45</v>
      </c>
      <c r="E1" s="6" t="s">
        <v>46</v>
      </c>
    </row>
    <row r="2" spans="1:5" x14ac:dyDescent="0.25">
      <c r="A2" t="s">
        <v>53</v>
      </c>
      <c r="B2">
        <v>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>
    <tabColor theme="7" tint="0.79998168889431442"/>
  </sheetPr>
  <dimension ref="A1:E9"/>
  <sheetViews>
    <sheetView workbookViewId="0">
      <selection activeCell="D34" sqref="D34"/>
    </sheetView>
  </sheetViews>
  <sheetFormatPr defaultRowHeight="15" x14ac:dyDescent="0.25"/>
  <cols>
    <col min="1" max="1" width="42.140625" customWidth="1"/>
    <col min="3" max="3" width="9" bestFit="1" customWidth="1"/>
  </cols>
  <sheetData>
    <row r="1" spans="1:5" x14ac:dyDescent="0.25">
      <c r="A1" t="s">
        <v>0</v>
      </c>
      <c r="B1" t="s">
        <v>47</v>
      </c>
      <c r="C1" t="s">
        <v>48</v>
      </c>
      <c r="D1" t="s">
        <v>49</v>
      </c>
      <c r="E1" t="s">
        <v>50</v>
      </c>
    </row>
    <row r="2" spans="1:5" x14ac:dyDescent="0.25">
      <c r="A2" t="s">
        <v>44</v>
      </c>
      <c r="B2">
        <v>1</v>
      </c>
      <c r="C2" s="2">
        <v>0</v>
      </c>
      <c r="D2">
        <v>0</v>
      </c>
      <c r="E2">
        <v>0</v>
      </c>
    </row>
    <row r="3" spans="1:5" x14ac:dyDescent="0.25">
      <c r="A3" t="s">
        <v>45</v>
      </c>
      <c r="B3">
        <v>1</v>
      </c>
      <c r="C3" s="2">
        <v>41000000</v>
      </c>
      <c r="D3">
        <v>0</v>
      </c>
      <c r="E3" s="1">
        <v>-1000000</v>
      </c>
    </row>
    <row r="4" spans="1:5" x14ac:dyDescent="0.25">
      <c r="A4" t="s">
        <v>46</v>
      </c>
      <c r="B4">
        <v>1</v>
      </c>
      <c r="C4" s="2">
        <v>0</v>
      </c>
      <c r="D4">
        <v>0</v>
      </c>
      <c r="E4">
        <v>0</v>
      </c>
    </row>
    <row r="5" spans="1:5" x14ac:dyDescent="0.25">
      <c r="A5" t="s">
        <v>58</v>
      </c>
      <c r="B5">
        <v>1</v>
      </c>
      <c r="C5" s="2">
        <v>0</v>
      </c>
      <c r="D5">
        <v>0</v>
      </c>
      <c r="E5">
        <v>500</v>
      </c>
    </row>
    <row r="6" spans="1:5" x14ac:dyDescent="0.25">
      <c r="A6" t="s">
        <v>59</v>
      </c>
      <c r="B6">
        <v>1</v>
      </c>
      <c r="C6" s="2">
        <v>0</v>
      </c>
      <c r="D6">
        <v>0</v>
      </c>
      <c r="E6">
        <v>200</v>
      </c>
    </row>
    <row r="7" spans="1:5" x14ac:dyDescent="0.25">
      <c r="A7" t="s">
        <v>75</v>
      </c>
      <c r="B7">
        <v>1</v>
      </c>
      <c r="C7" s="2">
        <v>1000000</v>
      </c>
      <c r="D7">
        <v>0</v>
      </c>
      <c r="E7">
        <v>0</v>
      </c>
    </row>
    <row r="8" spans="1:5" x14ac:dyDescent="0.25">
      <c r="A8" t="s">
        <v>73</v>
      </c>
      <c r="B8">
        <v>1</v>
      </c>
      <c r="C8" s="2">
        <f>C3*0.8</f>
        <v>32800000</v>
      </c>
      <c r="D8">
        <v>0</v>
      </c>
      <c r="E8" s="1">
        <v>-1200000</v>
      </c>
    </row>
    <row r="9" spans="1:5" x14ac:dyDescent="0.25">
      <c r="A9" t="s">
        <v>74</v>
      </c>
      <c r="B9">
        <v>1</v>
      </c>
      <c r="C9" s="2">
        <f>C3*0.2</f>
        <v>8200000</v>
      </c>
      <c r="D9">
        <v>0</v>
      </c>
      <c r="E9" s="1">
        <v>-800000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8137-5E2E-411C-BB27-76E5456062F7}">
  <sheetPr codeName="Sheet2"/>
  <dimension ref="A1:C4"/>
  <sheetViews>
    <sheetView workbookViewId="0">
      <selection activeCell="T36" sqref="T36"/>
    </sheetView>
  </sheetViews>
  <sheetFormatPr defaultRowHeight="15" x14ac:dyDescent="0.25"/>
  <sheetData>
    <row r="1" spans="1:3" x14ac:dyDescent="0.25">
      <c r="A1" t="s">
        <v>0</v>
      </c>
      <c r="B1" t="s">
        <v>12</v>
      </c>
      <c r="C1" t="s">
        <v>13</v>
      </c>
    </row>
    <row r="2" spans="1:3" x14ac:dyDescent="0.25">
      <c r="A2" t="s">
        <v>9</v>
      </c>
      <c r="B2" t="s">
        <v>14</v>
      </c>
      <c r="C2" t="s">
        <v>2</v>
      </c>
    </row>
    <row r="3" spans="1:3" x14ac:dyDescent="0.25">
      <c r="A3" t="s">
        <v>10</v>
      </c>
      <c r="B3" t="s">
        <v>14</v>
      </c>
      <c r="C3" t="s">
        <v>3</v>
      </c>
    </row>
    <row r="4" spans="1:3" x14ac:dyDescent="0.25">
      <c r="A4" t="s">
        <v>11</v>
      </c>
      <c r="B4" t="s">
        <v>14</v>
      </c>
      <c r="C4" t="s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81ED-5068-4683-8C58-F44478CB6363}">
  <sheetPr codeName="Sheet9"/>
  <dimension ref="A1:E2"/>
  <sheetViews>
    <sheetView workbookViewId="0">
      <selection activeCell="E3" sqref="E3"/>
    </sheetView>
  </sheetViews>
  <sheetFormatPr defaultRowHeight="15" x14ac:dyDescent="0.25"/>
  <sheetData>
    <row r="1" spans="1:5" x14ac:dyDescent="0.25">
      <c r="A1" t="s">
        <v>0</v>
      </c>
      <c r="B1" t="s">
        <v>73</v>
      </c>
      <c r="C1" t="s">
        <v>74</v>
      </c>
      <c r="D1" t="s">
        <v>75</v>
      </c>
      <c r="E1" t="s">
        <v>8</v>
      </c>
    </row>
    <row r="2" spans="1:5" x14ac:dyDescent="0.25">
      <c r="A2" t="s">
        <v>72</v>
      </c>
      <c r="B2" t="s">
        <v>73</v>
      </c>
      <c r="C2" t="s">
        <v>74</v>
      </c>
      <c r="D2" t="s">
        <v>75</v>
      </c>
      <c r="E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299FA-B9F6-4F3F-89EA-0389778B0300}">
  <sheetPr codeName="Sheet14"/>
  <dimension ref="A1:C2"/>
  <sheetViews>
    <sheetView workbookViewId="0">
      <selection activeCell="B3" sqref="B3"/>
    </sheetView>
  </sheetViews>
  <sheetFormatPr defaultRowHeight="15" x14ac:dyDescent="0.25"/>
  <sheetData>
    <row r="1" spans="1:3" x14ac:dyDescent="0.25">
      <c r="A1" t="s">
        <v>0</v>
      </c>
      <c r="B1" t="s">
        <v>51</v>
      </c>
      <c r="C1" t="s">
        <v>52</v>
      </c>
    </row>
    <row r="2" spans="1:3" x14ac:dyDescent="0.25">
      <c r="A2" t="s">
        <v>54</v>
      </c>
      <c r="B2" t="s">
        <v>1</v>
      </c>
      <c r="C2" t="s">
        <v>46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A1033-91A3-46E0-B2D6-C72AD5933906}">
  <sheetPr codeName="Sheet19"/>
  <dimension ref="A1:C2"/>
  <sheetViews>
    <sheetView workbookViewId="0">
      <selection activeCell="B3" sqref="B3"/>
    </sheetView>
  </sheetViews>
  <sheetFormatPr defaultRowHeight="15" x14ac:dyDescent="0.25"/>
  <sheetData>
    <row r="1" spans="1:3" x14ac:dyDescent="0.25">
      <c r="A1" t="s">
        <v>0</v>
      </c>
      <c r="B1" t="s">
        <v>42</v>
      </c>
      <c r="C1" t="s">
        <v>27</v>
      </c>
    </row>
    <row r="2" spans="1:3" x14ac:dyDescent="0.25">
      <c r="A2" t="s">
        <v>60</v>
      </c>
      <c r="B2" t="s">
        <v>61</v>
      </c>
      <c r="C2" t="s">
        <v>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/>
  <dimension ref="A1:B3"/>
  <sheetViews>
    <sheetView topLeftCell="A4" workbookViewId="0">
      <selection activeCell="F16" sqref="F16"/>
    </sheetView>
  </sheetViews>
  <sheetFormatPr defaultRowHeight="15" x14ac:dyDescent="0.25"/>
  <sheetData>
    <row r="1" spans="1:2" x14ac:dyDescent="0.25">
      <c r="A1" t="s">
        <v>62</v>
      </c>
      <c r="B1" t="s">
        <v>63</v>
      </c>
    </row>
    <row r="2" spans="1:2" x14ac:dyDescent="0.25">
      <c r="A2" t="s">
        <v>60</v>
      </c>
      <c r="B2" t="s">
        <v>56</v>
      </c>
    </row>
    <row r="3" spans="1:2" x14ac:dyDescent="0.25">
      <c r="A3" t="s">
        <v>60</v>
      </c>
      <c r="B3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/>
  <dimension ref="A1:F2"/>
  <sheetViews>
    <sheetView workbookViewId="0">
      <selection activeCell="C9" sqref="C9"/>
    </sheetView>
  </sheetViews>
  <sheetFormatPr defaultRowHeight="15" x14ac:dyDescent="0.25"/>
  <cols>
    <col min="1" max="6" width="17.7109375" customWidth="1"/>
  </cols>
  <sheetData>
    <row r="1" spans="1:6" x14ac:dyDescent="0.25">
      <c r="A1" t="s">
        <v>0</v>
      </c>
      <c r="B1" t="s">
        <v>64</v>
      </c>
      <c r="C1" t="s">
        <v>65</v>
      </c>
      <c r="D1" t="s">
        <v>66</v>
      </c>
      <c r="E1" t="s">
        <v>67</v>
      </c>
      <c r="F1" t="s">
        <v>21</v>
      </c>
    </row>
    <row r="2" spans="1:6" x14ac:dyDescent="0.25">
      <c r="A2" t="s">
        <v>68</v>
      </c>
      <c r="B2">
        <v>0.1</v>
      </c>
      <c r="C2">
        <v>3.5000000000000003E-2</v>
      </c>
      <c r="D2">
        <v>3.5000000000000003E-2</v>
      </c>
      <c r="E2">
        <v>75000</v>
      </c>
      <c r="F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48B93-3AFF-4676-9ACD-735AEB9E9851}">
  <sheetPr codeName="Sheet8"/>
  <dimension ref="A1:F2"/>
  <sheetViews>
    <sheetView workbookViewId="0">
      <selection activeCell="Q56" sqref="Q56"/>
    </sheetView>
  </sheetViews>
  <sheetFormatPr defaultRowHeight="15" x14ac:dyDescent="0.25"/>
  <sheetData>
    <row r="1" spans="1:6" x14ac:dyDescent="0.25">
      <c r="A1" t="s">
        <v>0</v>
      </c>
      <c r="B1" t="s">
        <v>17</v>
      </c>
      <c r="C1" t="s">
        <v>18</v>
      </c>
      <c r="D1" t="s">
        <v>19</v>
      </c>
      <c r="E1" t="s">
        <v>21</v>
      </c>
      <c r="F1" t="s">
        <v>71</v>
      </c>
    </row>
    <row r="2" spans="1:6" x14ac:dyDescent="0.25">
      <c r="A2" t="s">
        <v>22</v>
      </c>
      <c r="B2">
        <v>0</v>
      </c>
      <c r="C2" t="b">
        <v>1</v>
      </c>
      <c r="D2" t="s">
        <v>7</v>
      </c>
      <c r="E2" t="s">
        <v>1</v>
      </c>
      <c r="F2" t="s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C17" sqref="C17"/>
    </sheetView>
  </sheetViews>
  <sheetFormatPr defaultRowHeight="15" x14ac:dyDescent="0.25"/>
  <cols>
    <col min="1" max="1" width="16.140625" bestFit="1" customWidth="1"/>
    <col min="2" max="2" width="30.140625" bestFit="1" customWidth="1"/>
    <col min="3" max="3" width="31.140625" customWidth="1"/>
  </cols>
  <sheetData>
    <row r="1" spans="1:4" x14ac:dyDescent="0.25">
      <c r="A1" t="s">
        <v>0</v>
      </c>
      <c r="B1" t="s">
        <v>23</v>
      </c>
      <c r="C1" t="s">
        <v>24</v>
      </c>
      <c r="D1" t="s">
        <v>25</v>
      </c>
    </row>
    <row r="2" spans="1:4" x14ac:dyDescent="0.25">
      <c r="A2" t="s">
        <v>26</v>
      </c>
      <c r="B2">
        <v>1.2</v>
      </c>
      <c r="C2">
        <v>0.03</v>
      </c>
      <c r="D2"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26321-2E5F-4911-A4DF-2988E1DCF62B}">
  <sheetPr>
    <tabColor theme="7" tint="0.79998168889431442"/>
  </sheetPr>
  <dimension ref="A1:O34"/>
  <sheetViews>
    <sheetView zoomScale="85" zoomScaleNormal="85" workbookViewId="0">
      <selection activeCell="Q11" sqref="Q11"/>
    </sheetView>
  </sheetViews>
  <sheetFormatPr defaultRowHeight="15" x14ac:dyDescent="0.25"/>
  <cols>
    <col min="1" max="1" width="13.85546875" customWidth="1"/>
    <col min="9" max="9" width="25.5703125" customWidth="1"/>
  </cols>
  <sheetData>
    <row r="1" spans="1:15" s="3" customFormat="1" ht="67.5" customHeight="1" x14ac:dyDescent="0.25">
      <c r="A1" s="4" t="s">
        <v>170</v>
      </c>
      <c r="B1" s="4" t="s">
        <v>161</v>
      </c>
      <c r="C1" s="4" t="s">
        <v>162</v>
      </c>
      <c r="D1" s="4" t="s">
        <v>163</v>
      </c>
      <c r="E1" s="5" t="s">
        <v>165</v>
      </c>
      <c r="F1" s="5" t="s">
        <v>166</v>
      </c>
      <c r="I1" s="3" t="s">
        <v>167</v>
      </c>
      <c r="J1" s="3" t="s">
        <v>168</v>
      </c>
      <c r="K1" s="3" t="s">
        <v>169</v>
      </c>
      <c r="L1" t="s">
        <v>164</v>
      </c>
      <c r="M1"/>
      <c r="N1"/>
      <c r="O1"/>
    </row>
    <row r="2" spans="1:15" x14ac:dyDescent="0.25">
      <c r="A2" t="str">
        <f t="shared" ref="A2:A34" si="0">M2&amp;"-"&amp;N2</f>
        <v>-</v>
      </c>
      <c r="B2">
        <v>0</v>
      </c>
      <c r="C2">
        <v>2.5099999999999998</v>
      </c>
      <c r="D2">
        <v>3.4580000000000002</v>
      </c>
      <c r="E2">
        <v>1</v>
      </c>
      <c r="F2">
        <v>5</v>
      </c>
      <c r="I2" t="s">
        <v>91</v>
      </c>
      <c r="J2">
        <v>0</v>
      </c>
      <c r="K2">
        <v>1</v>
      </c>
      <c r="L2">
        <v>0</v>
      </c>
    </row>
    <row r="3" spans="1:15" x14ac:dyDescent="0.25">
      <c r="A3" t="str">
        <f t="shared" si="0"/>
        <v>-</v>
      </c>
      <c r="B3">
        <v>0</v>
      </c>
      <c r="C3">
        <v>0.81</v>
      </c>
      <c r="D3">
        <v>8</v>
      </c>
      <c r="E3">
        <v>1</v>
      </c>
      <c r="F3">
        <v>1</v>
      </c>
      <c r="I3" t="s">
        <v>92</v>
      </c>
      <c r="J3">
        <v>0</v>
      </c>
      <c r="K3">
        <v>1</v>
      </c>
      <c r="L3">
        <v>0</v>
      </c>
    </row>
    <row r="4" spans="1:15" x14ac:dyDescent="0.25">
      <c r="A4" t="str">
        <f t="shared" si="0"/>
        <v>-</v>
      </c>
      <c r="B4">
        <v>0</v>
      </c>
      <c r="C4">
        <v>3.44</v>
      </c>
      <c r="D4">
        <v>4.62</v>
      </c>
      <c r="E4">
        <v>1</v>
      </c>
      <c r="F4">
        <v>1</v>
      </c>
      <c r="I4" t="s">
        <v>93</v>
      </c>
      <c r="J4">
        <v>0</v>
      </c>
      <c r="K4">
        <v>1</v>
      </c>
      <c r="L4">
        <v>0</v>
      </c>
    </row>
    <row r="5" spans="1:15" x14ac:dyDescent="0.25">
      <c r="A5" t="str">
        <f t="shared" si="0"/>
        <v>-</v>
      </c>
      <c r="B5">
        <v>0</v>
      </c>
      <c r="C5">
        <v>3.5</v>
      </c>
      <c r="D5">
        <v>14.640543099024658</v>
      </c>
      <c r="E5">
        <v>1</v>
      </c>
      <c r="F5">
        <v>3</v>
      </c>
      <c r="I5" t="s">
        <v>94</v>
      </c>
      <c r="J5">
        <v>0</v>
      </c>
      <c r="K5">
        <v>0.7</v>
      </c>
      <c r="L5">
        <v>0</v>
      </c>
    </row>
    <row r="6" spans="1:15" x14ac:dyDescent="0.25">
      <c r="A6" t="str">
        <f t="shared" si="0"/>
        <v>-</v>
      </c>
      <c r="B6">
        <v>0</v>
      </c>
      <c r="C6">
        <v>2.2999999999999998</v>
      </c>
      <c r="D6">
        <v>69.542579720367115</v>
      </c>
      <c r="E6">
        <v>1</v>
      </c>
      <c r="F6">
        <v>3</v>
      </c>
      <c r="I6" t="s">
        <v>95</v>
      </c>
      <c r="J6">
        <v>0</v>
      </c>
      <c r="K6">
        <v>0.7</v>
      </c>
      <c r="L6">
        <v>0</v>
      </c>
    </row>
    <row r="7" spans="1:15" x14ac:dyDescent="0.25">
      <c r="A7" t="str">
        <f t="shared" si="0"/>
        <v>-</v>
      </c>
      <c r="B7">
        <v>-16</v>
      </c>
      <c r="C7">
        <v>2.2999999999999998</v>
      </c>
      <c r="D7">
        <v>88.32</v>
      </c>
      <c r="E7">
        <v>1</v>
      </c>
      <c r="F7">
        <v>3</v>
      </c>
      <c r="I7" t="s">
        <v>96</v>
      </c>
      <c r="J7">
        <v>0</v>
      </c>
      <c r="K7">
        <v>0.7</v>
      </c>
      <c r="L7">
        <v>14</v>
      </c>
    </row>
    <row r="8" spans="1:15" x14ac:dyDescent="0.25">
      <c r="A8" t="str">
        <f t="shared" si="0"/>
        <v>-</v>
      </c>
      <c r="B8">
        <v>0</v>
      </c>
      <c r="C8">
        <v>2</v>
      </c>
      <c r="D8">
        <v>16</v>
      </c>
      <c r="E8">
        <v>0</v>
      </c>
      <c r="F8">
        <v>1</v>
      </c>
      <c r="I8" t="s">
        <v>97</v>
      </c>
      <c r="J8">
        <v>0</v>
      </c>
      <c r="K8">
        <v>1</v>
      </c>
      <c r="L8">
        <v>0</v>
      </c>
    </row>
    <row r="9" spans="1:15" x14ac:dyDescent="0.25">
      <c r="A9" t="str">
        <f t="shared" si="0"/>
        <v>-</v>
      </c>
      <c r="B9">
        <v>0</v>
      </c>
      <c r="C9">
        <v>2</v>
      </c>
      <c r="D9">
        <v>12</v>
      </c>
      <c r="E9">
        <v>0</v>
      </c>
      <c r="F9">
        <v>1</v>
      </c>
      <c r="I9" t="s">
        <v>98</v>
      </c>
      <c r="J9">
        <v>0</v>
      </c>
      <c r="K9">
        <v>1</v>
      </c>
      <c r="L9">
        <v>0</v>
      </c>
    </row>
    <row r="10" spans="1:15" x14ac:dyDescent="0.25">
      <c r="A10" t="str">
        <f t="shared" si="0"/>
        <v>-</v>
      </c>
      <c r="B10">
        <v>94.7</v>
      </c>
      <c r="C10">
        <v>2.5</v>
      </c>
      <c r="D10">
        <v>24.437546793112055</v>
      </c>
      <c r="E10">
        <v>1</v>
      </c>
      <c r="F10">
        <v>4</v>
      </c>
      <c r="I10" t="s">
        <v>99</v>
      </c>
      <c r="J10">
        <v>0</v>
      </c>
      <c r="K10">
        <v>1</v>
      </c>
      <c r="L10">
        <v>0</v>
      </c>
    </row>
    <row r="11" spans="1:15" x14ac:dyDescent="0.25">
      <c r="A11" t="str">
        <f t="shared" si="0"/>
        <v>-</v>
      </c>
      <c r="B11">
        <v>94.7</v>
      </c>
      <c r="C11">
        <v>4.5</v>
      </c>
      <c r="D11">
        <v>24.437546793112055</v>
      </c>
      <c r="E11">
        <v>1</v>
      </c>
      <c r="F11">
        <v>4</v>
      </c>
      <c r="I11" t="s">
        <v>100</v>
      </c>
      <c r="J11">
        <v>0</v>
      </c>
      <c r="K11">
        <v>1</v>
      </c>
      <c r="L11">
        <v>0</v>
      </c>
    </row>
    <row r="12" spans="1:15" x14ac:dyDescent="0.25">
      <c r="A12" t="str">
        <f t="shared" si="0"/>
        <v>-</v>
      </c>
      <c r="B12">
        <v>18.18</v>
      </c>
      <c r="C12">
        <v>2.5</v>
      </c>
      <c r="D12">
        <v>51.155931286914573</v>
      </c>
      <c r="E12">
        <v>1</v>
      </c>
      <c r="F12">
        <v>4</v>
      </c>
      <c r="I12" t="s">
        <v>101</v>
      </c>
      <c r="J12">
        <v>0</v>
      </c>
      <c r="K12">
        <v>1</v>
      </c>
      <c r="L12">
        <v>14</v>
      </c>
    </row>
    <row r="13" spans="1:15" x14ac:dyDescent="0.25">
      <c r="A13" t="str">
        <f t="shared" si="0"/>
        <v>-</v>
      </c>
      <c r="B13">
        <v>94.7</v>
      </c>
      <c r="C13">
        <v>2.5</v>
      </c>
      <c r="D13">
        <v>24.437546793112055</v>
      </c>
      <c r="E13">
        <v>1</v>
      </c>
      <c r="F13">
        <v>4</v>
      </c>
      <c r="I13" t="s">
        <v>102</v>
      </c>
      <c r="J13">
        <v>0</v>
      </c>
      <c r="K13">
        <v>1</v>
      </c>
      <c r="L13">
        <v>0</v>
      </c>
    </row>
    <row r="14" spans="1:15" x14ac:dyDescent="0.25">
      <c r="A14" t="str">
        <f t="shared" si="0"/>
        <v>-</v>
      </c>
      <c r="B14">
        <v>56.8</v>
      </c>
      <c r="C14">
        <v>1.5</v>
      </c>
      <c r="D14">
        <v>10.473234339905167</v>
      </c>
      <c r="E14">
        <v>0</v>
      </c>
      <c r="F14">
        <v>1</v>
      </c>
      <c r="I14" t="s">
        <v>119</v>
      </c>
      <c r="J14">
        <v>0</v>
      </c>
      <c r="K14">
        <v>0.08</v>
      </c>
      <c r="L14">
        <v>0</v>
      </c>
    </row>
    <row r="15" spans="1:15" x14ac:dyDescent="0.25">
      <c r="A15" t="str">
        <f t="shared" si="0"/>
        <v>-</v>
      </c>
      <c r="B15">
        <v>56.8</v>
      </c>
      <c r="C15">
        <v>1.5</v>
      </c>
      <c r="D15">
        <v>10.473234339905167</v>
      </c>
      <c r="E15">
        <v>1</v>
      </c>
      <c r="F15">
        <v>2</v>
      </c>
      <c r="I15" t="s">
        <v>120</v>
      </c>
      <c r="J15">
        <v>0</v>
      </c>
      <c r="K15">
        <v>1</v>
      </c>
      <c r="L15">
        <v>0</v>
      </c>
    </row>
    <row r="16" spans="1:15" x14ac:dyDescent="0.25">
      <c r="A16" t="str">
        <f t="shared" si="0"/>
        <v>-</v>
      </c>
      <c r="B16">
        <v>56.8</v>
      </c>
      <c r="C16">
        <v>1.5</v>
      </c>
      <c r="D16">
        <v>10.473234339905167</v>
      </c>
      <c r="E16">
        <v>1</v>
      </c>
      <c r="F16">
        <v>2</v>
      </c>
      <c r="I16" t="s">
        <v>121</v>
      </c>
      <c r="J16">
        <v>0</v>
      </c>
      <c r="K16">
        <v>1</v>
      </c>
      <c r="L16">
        <v>0</v>
      </c>
    </row>
    <row r="17" spans="1:12" x14ac:dyDescent="0.25">
      <c r="A17" t="str">
        <f t="shared" si="0"/>
        <v>-</v>
      </c>
      <c r="B17">
        <v>56.8</v>
      </c>
      <c r="C17">
        <v>1.5</v>
      </c>
      <c r="D17">
        <v>10.473234339905167</v>
      </c>
      <c r="E17">
        <v>1</v>
      </c>
      <c r="F17">
        <v>2</v>
      </c>
      <c r="I17" t="s">
        <v>103</v>
      </c>
      <c r="J17">
        <v>0</v>
      </c>
      <c r="K17">
        <v>1</v>
      </c>
      <c r="L17">
        <v>0</v>
      </c>
    </row>
    <row r="18" spans="1:12" x14ac:dyDescent="0.25">
      <c r="A18" t="str">
        <f t="shared" si="0"/>
        <v>-</v>
      </c>
      <c r="B18">
        <v>56.8</v>
      </c>
      <c r="C18">
        <v>1.5</v>
      </c>
      <c r="D18">
        <v>10.473234339905167</v>
      </c>
      <c r="E18">
        <v>1</v>
      </c>
      <c r="F18">
        <v>2</v>
      </c>
      <c r="I18" t="s">
        <v>104</v>
      </c>
      <c r="J18">
        <v>0</v>
      </c>
      <c r="K18">
        <v>1</v>
      </c>
      <c r="L18">
        <v>0</v>
      </c>
    </row>
    <row r="19" spans="1:12" x14ac:dyDescent="0.25">
      <c r="A19" t="str">
        <f t="shared" si="0"/>
        <v>-</v>
      </c>
      <c r="B19">
        <v>56.8</v>
      </c>
      <c r="C19">
        <v>1.5</v>
      </c>
      <c r="D19">
        <v>3.8504628350434844</v>
      </c>
      <c r="E19">
        <v>1</v>
      </c>
      <c r="F19">
        <v>2</v>
      </c>
      <c r="I19" t="s">
        <v>105</v>
      </c>
      <c r="J19">
        <v>0</v>
      </c>
      <c r="K19">
        <v>1</v>
      </c>
      <c r="L19">
        <v>0</v>
      </c>
    </row>
    <row r="20" spans="1:12" x14ac:dyDescent="0.25">
      <c r="A20" t="str">
        <f t="shared" si="0"/>
        <v>-</v>
      </c>
      <c r="B20">
        <v>8.52</v>
      </c>
      <c r="C20">
        <v>1.5</v>
      </c>
      <c r="D20">
        <v>10.473234339905167</v>
      </c>
      <c r="E20">
        <v>1</v>
      </c>
      <c r="F20">
        <v>2</v>
      </c>
      <c r="I20" t="s">
        <v>122</v>
      </c>
      <c r="J20">
        <v>0</v>
      </c>
      <c r="K20">
        <v>1</v>
      </c>
      <c r="L20">
        <v>14</v>
      </c>
    </row>
    <row r="21" spans="1:12" x14ac:dyDescent="0.25">
      <c r="A21" t="str">
        <f t="shared" si="0"/>
        <v>-</v>
      </c>
      <c r="B21">
        <v>8.52</v>
      </c>
      <c r="C21">
        <v>6.11</v>
      </c>
      <c r="D21">
        <v>32</v>
      </c>
      <c r="E21">
        <v>1</v>
      </c>
      <c r="F21">
        <v>2</v>
      </c>
      <c r="I21" t="s">
        <v>123</v>
      </c>
      <c r="J21">
        <v>0</v>
      </c>
      <c r="K21">
        <v>1</v>
      </c>
      <c r="L21">
        <v>14</v>
      </c>
    </row>
    <row r="22" spans="1:12" x14ac:dyDescent="0.25">
      <c r="A22" t="str">
        <f t="shared" si="0"/>
        <v>-</v>
      </c>
      <c r="B22">
        <v>0</v>
      </c>
      <c r="C22">
        <v>1.7</v>
      </c>
      <c r="D22">
        <v>117</v>
      </c>
      <c r="E22">
        <v>2</v>
      </c>
      <c r="F22">
        <v>1</v>
      </c>
      <c r="I22" t="s">
        <v>106</v>
      </c>
      <c r="J22">
        <v>0</v>
      </c>
      <c r="K22">
        <v>1</v>
      </c>
      <c r="L22">
        <v>0</v>
      </c>
    </row>
    <row r="23" spans="1:12" x14ac:dyDescent="0.25">
      <c r="A23" t="str">
        <f t="shared" si="0"/>
        <v>-</v>
      </c>
      <c r="B23">
        <v>0</v>
      </c>
      <c r="C23">
        <v>1</v>
      </c>
      <c r="D23">
        <v>10.980407324268493</v>
      </c>
      <c r="E23">
        <v>2</v>
      </c>
      <c r="F23">
        <v>5</v>
      </c>
      <c r="I23" t="s">
        <v>107</v>
      </c>
      <c r="J23">
        <v>0</v>
      </c>
      <c r="K23">
        <v>0.08</v>
      </c>
      <c r="L23">
        <v>0</v>
      </c>
    </row>
    <row r="24" spans="1:12" x14ac:dyDescent="0.25">
      <c r="A24" t="str">
        <f t="shared" si="0"/>
        <v>-</v>
      </c>
      <c r="B24">
        <v>0</v>
      </c>
      <c r="C24">
        <v>1.2</v>
      </c>
      <c r="D24">
        <v>16</v>
      </c>
      <c r="E24">
        <v>2</v>
      </c>
      <c r="F24">
        <v>5</v>
      </c>
      <c r="I24" t="s">
        <v>108</v>
      </c>
      <c r="J24">
        <v>0</v>
      </c>
      <c r="K24">
        <v>0.08</v>
      </c>
      <c r="L24">
        <v>0</v>
      </c>
    </row>
    <row r="25" spans="1:12" x14ac:dyDescent="0.25">
      <c r="A25" t="str">
        <f t="shared" si="0"/>
        <v>-</v>
      </c>
      <c r="B25">
        <v>101.2</v>
      </c>
      <c r="C25">
        <v>2.5</v>
      </c>
      <c r="D25">
        <v>33.514349887696532</v>
      </c>
      <c r="E25">
        <v>1</v>
      </c>
      <c r="F25">
        <v>5</v>
      </c>
      <c r="I25" t="s">
        <v>109</v>
      </c>
      <c r="J25">
        <v>0</v>
      </c>
      <c r="K25">
        <v>1</v>
      </c>
      <c r="L25">
        <v>0</v>
      </c>
    </row>
    <row r="26" spans="1:12" x14ac:dyDescent="0.25">
      <c r="A26" t="str">
        <f t="shared" si="0"/>
        <v>-</v>
      </c>
      <c r="B26">
        <v>101.2</v>
      </c>
      <c r="C26">
        <v>2.5</v>
      </c>
      <c r="D26">
        <v>33.514349887696532</v>
      </c>
      <c r="E26">
        <v>1</v>
      </c>
      <c r="F26">
        <v>5</v>
      </c>
      <c r="I26" t="s">
        <v>110</v>
      </c>
      <c r="J26">
        <v>0</v>
      </c>
      <c r="K26">
        <v>1</v>
      </c>
      <c r="L26">
        <v>0</v>
      </c>
    </row>
    <row r="27" spans="1:12" x14ac:dyDescent="0.25">
      <c r="A27" t="str">
        <f t="shared" si="0"/>
        <v>-</v>
      </c>
      <c r="B27">
        <v>0</v>
      </c>
      <c r="C27">
        <v>1.74</v>
      </c>
      <c r="D27">
        <v>110</v>
      </c>
      <c r="E27">
        <v>2</v>
      </c>
      <c r="F27">
        <v>5</v>
      </c>
      <c r="I27" t="s">
        <v>111</v>
      </c>
      <c r="J27">
        <v>0</v>
      </c>
      <c r="K27">
        <v>1</v>
      </c>
      <c r="L27">
        <v>0</v>
      </c>
    </row>
    <row r="28" spans="1:12" x14ac:dyDescent="0.25">
      <c r="A28" t="str">
        <f t="shared" si="0"/>
        <v>-</v>
      </c>
      <c r="B28">
        <v>74.3</v>
      </c>
      <c r="C28">
        <v>2.5</v>
      </c>
      <c r="D28">
        <v>9.2222248259489756</v>
      </c>
      <c r="E28">
        <v>0</v>
      </c>
      <c r="F28">
        <v>1</v>
      </c>
      <c r="I28" t="s">
        <v>112</v>
      </c>
      <c r="J28">
        <v>0</v>
      </c>
      <c r="K28">
        <v>1</v>
      </c>
      <c r="L28">
        <v>0</v>
      </c>
    </row>
    <row r="29" spans="1:12" x14ac:dyDescent="0.25">
      <c r="A29" t="str">
        <f t="shared" si="0"/>
        <v>-</v>
      </c>
      <c r="B29">
        <v>0</v>
      </c>
      <c r="C29">
        <v>1.7</v>
      </c>
      <c r="D29">
        <v>346.98087144688441</v>
      </c>
      <c r="E29">
        <v>1</v>
      </c>
      <c r="F29">
        <v>1</v>
      </c>
      <c r="I29" t="s">
        <v>113</v>
      </c>
      <c r="J29">
        <v>0</v>
      </c>
      <c r="K29">
        <v>1</v>
      </c>
      <c r="L29">
        <v>0</v>
      </c>
    </row>
    <row r="30" spans="1:12" x14ac:dyDescent="0.25">
      <c r="A30" t="str">
        <f t="shared" si="0"/>
        <v>-</v>
      </c>
      <c r="B30">
        <v>0</v>
      </c>
      <c r="C30">
        <v>0</v>
      </c>
      <c r="D30">
        <v>6.3</v>
      </c>
      <c r="E30">
        <v>0</v>
      </c>
      <c r="F30">
        <v>1</v>
      </c>
      <c r="I30" t="s">
        <v>114</v>
      </c>
      <c r="J30">
        <v>0</v>
      </c>
      <c r="K30">
        <v>0.08</v>
      </c>
      <c r="L30">
        <v>0</v>
      </c>
    </row>
    <row r="31" spans="1:12" x14ac:dyDescent="0.25">
      <c r="A31" t="str">
        <f t="shared" si="0"/>
        <v>-</v>
      </c>
      <c r="B31">
        <v>0</v>
      </c>
      <c r="C31">
        <v>0</v>
      </c>
      <c r="D31">
        <v>36.601357747561643</v>
      </c>
      <c r="E31">
        <v>0</v>
      </c>
      <c r="F31">
        <v>1</v>
      </c>
      <c r="I31" t="s">
        <v>115</v>
      </c>
      <c r="J31">
        <v>0</v>
      </c>
      <c r="K31">
        <v>0.08</v>
      </c>
      <c r="L31">
        <v>0</v>
      </c>
    </row>
    <row r="32" spans="1:12" x14ac:dyDescent="0.25">
      <c r="A32" t="str">
        <f t="shared" si="0"/>
        <v>-</v>
      </c>
      <c r="B32">
        <v>73.599999999999994</v>
      </c>
      <c r="C32">
        <v>2.5</v>
      </c>
      <c r="D32">
        <v>0</v>
      </c>
      <c r="E32">
        <v>1</v>
      </c>
      <c r="F32">
        <v>1</v>
      </c>
      <c r="I32" t="s">
        <v>116</v>
      </c>
      <c r="J32">
        <v>0</v>
      </c>
      <c r="K32">
        <v>0.7</v>
      </c>
      <c r="L32">
        <v>0</v>
      </c>
    </row>
    <row r="33" spans="1:12" x14ac:dyDescent="0.25">
      <c r="A33" t="str">
        <f t="shared" si="0"/>
        <v>-</v>
      </c>
      <c r="B33">
        <v>0</v>
      </c>
      <c r="C33">
        <v>1.5</v>
      </c>
      <c r="D33">
        <v>33.9</v>
      </c>
      <c r="E33">
        <v>1</v>
      </c>
      <c r="F33">
        <v>1</v>
      </c>
      <c r="I33" t="s">
        <v>117</v>
      </c>
      <c r="J33">
        <v>0</v>
      </c>
      <c r="K33">
        <v>0.05</v>
      </c>
      <c r="L33">
        <v>0</v>
      </c>
    </row>
    <row r="34" spans="1:12" x14ac:dyDescent="0.25">
      <c r="A34" t="str">
        <f t="shared" si="0"/>
        <v>-</v>
      </c>
      <c r="B34">
        <v>0</v>
      </c>
      <c r="C34">
        <v>2</v>
      </c>
      <c r="D34">
        <v>47.8</v>
      </c>
      <c r="E34">
        <v>1</v>
      </c>
      <c r="F34">
        <v>2</v>
      </c>
      <c r="I34" t="s">
        <v>118</v>
      </c>
      <c r="J34">
        <v>0</v>
      </c>
      <c r="K34">
        <v>0.08</v>
      </c>
      <c r="L34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F10"/>
  <sheetViews>
    <sheetView workbookViewId="0">
      <selection activeCell="K17" sqref="K17"/>
    </sheetView>
  </sheetViews>
  <sheetFormatPr defaultRowHeight="15" x14ac:dyDescent="0.25"/>
  <cols>
    <col min="1" max="1" width="17.5703125" customWidth="1"/>
  </cols>
  <sheetData>
    <row r="1" spans="1:6" x14ac:dyDescent="0.25">
      <c r="A1" t="s">
        <v>0</v>
      </c>
      <c r="B1" s="6" t="s">
        <v>153</v>
      </c>
      <c r="C1" s="6" t="s">
        <v>154</v>
      </c>
      <c r="D1" s="6" t="s">
        <v>155</v>
      </c>
      <c r="E1" t="s">
        <v>156</v>
      </c>
      <c r="F1" t="s">
        <v>157</v>
      </c>
    </row>
    <row r="2" spans="1:6" x14ac:dyDescent="0.25">
      <c r="A2" t="s">
        <v>131</v>
      </c>
      <c r="B2">
        <v>1.01</v>
      </c>
      <c r="C2">
        <v>1.05</v>
      </c>
      <c r="D2">
        <v>0.97</v>
      </c>
      <c r="E2">
        <f>8*3.6</f>
        <v>28.8</v>
      </c>
      <c r="F2" t="s">
        <v>130</v>
      </c>
    </row>
    <row r="3" spans="1:6" x14ac:dyDescent="0.25">
      <c r="A3" t="s">
        <v>140</v>
      </c>
      <c r="B3">
        <v>1.01</v>
      </c>
      <c r="C3">
        <v>1.02</v>
      </c>
      <c r="D3">
        <v>1</v>
      </c>
      <c r="E3">
        <f>0.78*3.6</f>
        <v>2.8080000000000003</v>
      </c>
      <c r="F3" t="s">
        <v>139</v>
      </c>
    </row>
    <row r="4" spans="1:6" x14ac:dyDescent="0.25">
      <c r="A4" t="s">
        <v>142</v>
      </c>
      <c r="B4">
        <v>1.01</v>
      </c>
      <c r="C4">
        <v>1.04</v>
      </c>
      <c r="D4">
        <v>0.96</v>
      </c>
      <c r="E4">
        <f>13.8*3.6</f>
        <v>49.680000000000007</v>
      </c>
      <c r="F4" t="s">
        <v>141</v>
      </c>
    </row>
    <row r="5" spans="1:6" x14ac:dyDescent="0.25">
      <c r="A5" t="s">
        <v>133</v>
      </c>
      <c r="B5">
        <v>1</v>
      </c>
      <c r="C5">
        <v>1.04</v>
      </c>
      <c r="D5">
        <v>0.79</v>
      </c>
      <c r="E5">
        <f>2.04*3.6</f>
        <v>7.3440000000000003</v>
      </c>
      <c r="F5" t="s">
        <v>132</v>
      </c>
    </row>
    <row r="6" spans="1:6" x14ac:dyDescent="0.25">
      <c r="A6" t="s">
        <v>138</v>
      </c>
      <c r="B6">
        <v>1</v>
      </c>
      <c r="C6">
        <v>1.02</v>
      </c>
      <c r="D6">
        <v>0.98</v>
      </c>
      <c r="E6">
        <f>2.04*3.6</f>
        <v>7.3440000000000003</v>
      </c>
      <c r="F6" t="s">
        <v>137</v>
      </c>
    </row>
    <row r="7" spans="1:6" x14ac:dyDescent="0.25">
      <c r="A7" t="s">
        <v>135</v>
      </c>
      <c r="B7">
        <v>1.01</v>
      </c>
      <c r="C7">
        <v>1.06</v>
      </c>
      <c r="D7">
        <v>0.95</v>
      </c>
      <c r="E7">
        <f>3.55*3.6</f>
        <v>12.78</v>
      </c>
      <c r="F7" t="s">
        <v>136</v>
      </c>
    </row>
    <row r="8" spans="1:6" x14ac:dyDescent="0.25">
      <c r="A8" t="s">
        <v>158</v>
      </c>
      <c r="B8">
        <v>0</v>
      </c>
      <c r="C8">
        <v>0</v>
      </c>
      <c r="D8">
        <v>0</v>
      </c>
      <c r="E8">
        <v>25</v>
      </c>
      <c r="F8" t="s">
        <v>159</v>
      </c>
    </row>
    <row r="9" spans="1:6" x14ac:dyDescent="0.25">
      <c r="A9" t="s">
        <v>160</v>
      </c>
      <c r="B9">
        <v>1.01</v>
      </c>
      <c r="C9">
        <v>1.06</v>
      </c>
      <c r="D9">
        <v>0.95</v>
      </c>
      <c r="E9">
        <f>3.55*3.6</f>
        <v>12.78</v>
      </c>
      <c r="F9" t="s">
        <v>134</v>
      </c>
    </row>
    <row r="10" spans="1:6" x14ac:dyDescent="0.25">
      <c r="A10" t="s">
        <v>146</v>
      </c>
      <c r="B10">
        <v>0</v>
      </c>
      <c r="C10">
        <v>0</v>
      </c>
      <c r="D10">
        <v>0</v>
      </c>
      <c r="E10">
        <v>0</v>
      </c>
      <c r="F10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theme="7" tint="0.79998168889431442"/>
  </sheetPr>
  <dimension ref="A1:F17"/>
  <sheetViews>
    <sheetView workbookViewId="0">
      <selection activeCell="P33" sqref="P33"/>
    </sheetView>
  </sheetViews>
  <sheetFormatPr defaultRowHeight="15" x14ac:dyDescent="0.25"/>
  <cols>
    <col min="2" max="2" width="20.7109375" customWidth="1"/>
    <col min="4" max="4" width="13.5703125" customWidth="1"/>
  </cols>
  <sheetData>
    <row r="1" spans="1:6" x14ac:dyDescent="0.25">
      <c r="A1" t="s">
        <v>125</v>
      </c>
      <c r="B1" t="s">
        <v>124</v>
      </c>
      <c r="C1" s="6" t="s">
        <v>126</v>
      </c>
      <c r="D1" s="6" t="s">
        <v>127</v>
      </c>
      <c r="E1" t="s">
        <v>128</v>
      </c>
      <c r="F1" t="s">
        <v>129</v>
      </c>
    </row>
    <row r="2" spans="1:6" x14ac:dyDescent="0.25">
      <c r="A2">
        <v>1</v>
      </c>
      <c r="B2" t="s">
        <v>130</v>
      </c>
      <c r="C2">
        <v>0</v>
      </c>
      <c r="D2">
        <v>25000</v>
      </c>
      <c r="E2">
        <v>0.5</v>
      </c>
      <c r="F2" t="s">
        <v>131</v>
      </c>
    </row>
    <row r="3" spans="1:6" x14ac:dyDescent="0.25">
      <c r="A3">
        <v>2</v>
      </c>
      <c r="B3" t="s">
        <v>132</v>
      </c>
      <c r="C3">
        <v>0.34</v>
      </c>
      <c r="D3">
        <v>29000</v>
      </c>
      <c r="E3">
        <v>1</v>
      </c>
      <c r="F3" t="s">
        <v>133</v>
      </c>
    </row>
    <row r="4" spans="1:6" x14ac:dyDescent="0.25">
      <c r="A4">
        <v>3</v>
      </c>
      <c r="B4" t="s">
        <v>134</v>
      </c>
      <c r="C4">
        <v>0.20448</v>
      </c>
      <c r="D4">
        <v>36</v>
      </c>
      <c r="E4">
        <v>1</v>
      </c>
      <c r="F4" t="s">
        <v>135</v>
      </c>
    </row>
    <row r="5" spans="1:6" x14ac:dyDescent="0.25">
      <c r="A5">
        <v>4</v>
      </c>
      <c r="B5" t="s">
        <v>136</v>
      </c>
      <c r="C5">
        <v>0.20448</v>
      </c>
      <c r="D5">
        <v>36</v>
      </c>
      <c r="E5">
        <v>1</v>
      </c>
      <c r="F5" t="s">
        <v>135</v>
      </c>
    </row>
    <row r="6" spans="1:6" x14ac:dyDescent="0.25">
      <c r="A6">
        <v>5</v>
      </c>
      <c r="B6" t="s">
        <v>137</v>
      </c>
      <c r="C6">
        <v>0.41</v>
      </c>
      <c r="D6">
        <v>3600</v>
      </c>
      <c r="E6">
        <v>1</v>
      </c>
      <c r="F6" t="s">
        <v>138</v>
      </c>
    </row>
    <row r="7" spans="1:6" x14ac:dyDescent="0.25">
      <c r="A7">
        <v>6</v>
      </c>
      <c r="B7" t="s">
        <v>139</v>
      </c>
      <c r="C7">
        <v>0</v>
      </c>
      <c r="D7" s="1">
        <v>3800000000</v>
      </c>
      <c r="E7">
        <v>1</v>
      </c>
      <c r="F7" t="s">
        <v>140</v>
      </c>
    </row>
    <row r="8" spans="1:6" x14ac:dyDescent="0.25">
      <c r="A8">
        <v>7</v>
      </c>
      <c r="B8" t="s">
        <v>141</v>
      </c>
      <c r="C8">
        <v>0.26750000000000002</v>
      </c>
      <c r="D8">
        <v>11600</v>
      </c>
      <c r="E8">
        <v>1</v>
      </c>
      <c r="F8" t="s">
        <v>142</v>
      </c>
    </row>
    <row r="9" spans="1:6" x14ac:dyDescent="0.25">
      <c r="A9">
        <v>8</v>
      </c>
      <c r="B9" t="s">
        <v>143</v>
      </c>
      <c r="C9">
        <v>0.26388</v>
      </c>
      <c r="D9">
        <v>25000</v>
      </c>
      <c r="E9">
        <v>0.5</v>
      </c>
      <c r="F9" t="s">
        <v>131</v>
      </c>
    </row>
    <row r="10" spans="1:6" x14ac:dyDescent="0.25">
      <c r="A10">
        <v>9</v>
      </c>
      <c r="B10" t="s">
        <v>144</v>
      </c>
      <c r="C10">
        <v>0.20448</v>
      </c>
      <c r="D10">
        <v>25000</v>
      </c>
      <c r="E10">
        <v>0.5</v>
      </c>
      <c r="F10" t="s">
        <v>131</v>
      </c>
    </row>
    <row r="11" spans="1:6" x14ac:dyDescent="0.25">
      <c r="A11">
        <v>10</v>
      </c>
      <c r="B11" t="s">
        <v>145</v>
      </c>
      <c r="C11">
        <v>0</v>
      </c>
      <c r="D11">
        <v>25000</v>
      </c>
      <c r="E11">
        <v>0.5</v>
      </c>
      <c r="F11" t="s">
        <v>146</v>
      </c>
    </row>
    <row r="12" spans="1:6" x14ac:dyDescent="0.25">
      <c r="A12">
        <v>11</v>
      </c>
      <c r="B12" t="s">
        <v>147</v>
      </c>
      <c r="C12">
        <v>0</v>
      </c>
      <c r="D12">
        <v>25000</v>
      </c>
      <c r="E12">
        <v>0.5</v>
      </c>
      <c r="F12" t="s">
        <v>146</v>
      </c>
    </row>
    <row r="13" spans="1:6" x14ac:dyDescent="0.25">
      <c r="A13">
        <v>12</v>
      </c>
      <c r="B13" t="s">
        <v>148</v>
      </c>
      <c r="C13">
        <v>0</v>
      </c>
      <c r="D13">
        <v>25000</v>
      </c>
      <c r="E13">
        <v>0.5</v>
      </c>
      <c r="F13" t="s">
        <v>146</v>
      </c>
    </row>
    <row r="14" spans="1:6" x14ac:dyDescent="0.25">
      <c r="A14">
        <v>13</v>
      </c>
      <c r="B14" t="s">
        <v>149</v>
      </c>
      <c r="C14">
        <v>0</v>
      </c>
      <c r="D14">
        <v>25000</v>
      </c>
      <c r="E14">
        <v>0.5</v>
      </c>
      <c r="F14" t="s">
        <v>146</v>
      </c>
    </row>
    <row r="15" spans="1:6" x14ac:dyDescent="0.25">
      <c r="A15">
        <v>14</v>
      </c>
      <c r="B15" t="s">
        <v>150</v>
      </c>
      <c r="C15">
        <v>0</v>
      </c>
      <c r="D15">
        <v>25000</v>
      </c>
      <c r="E15">
        <v>0.5</v>
      </c>
      <c r="F15" t="s">
        <v>146</v>
      </c>
    </row>
    <row r="16" spans="1:6" x14ac:dyDescent="0.25">
      <c r="A16">
        <v>15</v>
      </c>
      <c r="B16" t="s">
        <v>151</v>
      </c>
      <c r="C16">
        <v>0</v>
      </c>
      <c r="D16">
        <v>25000</v>
      </c>
      <c r="E16">
        <v>0.5</v>
      </c>
      <c r="F16" t="s">
        <v>146</v>
      </c>
    </row>
    <row r="17" spans="1:6" x14ac:dyDescent="0.25">
      <c r="A17">
        <v>16</v>
      </c>
      <c r="B17" t="s">
        <v>152</v>
      </c>
      <c r="C17">
        <v>0</v>
      </c>
      <c r="D17">
        <v>25000</v>
      </c>
      <c r="E17">
        <v>0.5</v>
      </c>
      <c r="F17" t="s">
        <v>146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2" tint="-0.249977111117893"/>
  </sheetPr>
  <dimension ref="A1:G2"/>
  <sheetViews>
    <sheetView workbookViewId="0">
      <selection activeCell="R32" sqref="R32"/>
    </sheetView>
  </sheetViews>
  <sheetFormatPr defaultRowHeight="15" x14ac:dyDescent="0.25"/>
  <cols>
    <col min="2" max="2" width="12.5703125" customWidth="1"/>
  </cols>
  <sheetData>
    <row r="1" spans="1:7" x14ac:dyDescent="0.25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</row>
    <row r="2" spans="1:7" x14ac:dyDescent="0.25">
      <c r="A2" t="s">
        <v>69</v>
      </c>
      <c r="B2">
        <v>2000</v>
      </c>
      <c r="C2">
        <v>40</v>
      </c>
      <c r="D2" t="b">
        <v>0</v>
      </c>
      <c r="E2" t="s">
        <v>6</v>
      </c>
      <c r="F2" t="s">
        <v>5</v>
      </c>
      <c r="G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Q16"/>
  <sheetViews>
    <sheetView workbookViewId="0">
      <selection activeCell="G31" sqref="G31"/>
    </sheetView>
  </sheetViews>
  <sheetFormatPr defaultRowHeight="15" x14ac:dyDescent="0.25"/>
  <cols>
    <col min="1" max="1" width="29.85546875" bestFit="1" customWidth="1"/>
    <col min="2" max="2" width="25.7109375" bestFit="1" customWidth="1"/>
    <col min="3" max="15" width="18.42578125" customWidth="1"/>
  </cols>
  <sheetData>
    <row r="1" spans="1:17" x14ac:dyDescent="0.25">
      <c r="A1" t="s">
        <v>0</v>
      </c>
      <c r="B1" t="s">
        <v>27</v>
      </c>
      <c r="C1" t="s">
        <v>28</v>
      </c>
      <c r="D1" t="s">
        <v>29</v>
      </c>
      <c r="E1" t="s">
        <v>30</v>
      </c>
      <c r="F1" s="6" t="s">
        <v>31</v>
      </c>
      <c r="G1" s="6" t="s">
        <v>32</v>
      </c>
      <c r="H1" s="6" t="s">
        <v>33</v>
      </c>
      <c r="I1" s="6" t="s">
        <v>34</v>
      </c>
      <c r="J1" t="s">
        <v>35</v>
      </c>
      <c r="K1" s="6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</row>
    <row r="2" spans="1:17" x14ac:dyDescent="0.25">
      <c r="A2" t="s">
        <v>83</v>
      </c>
      <c r="B2" t="s">
        <v>69</v>
      </c>
      <c r="C2">
        <v>5</v>
      </c>
      <c r="D2">
        <v>1</v>
      </c>
      <c r="E2" t="b">
        <v>1</v>
      </c>
      <c r="F2">
        <v>0.5</v>
      </c>
      <c r="G2">
        <v>0</v>
      </c>
      <c r="H2">
        <v>0</v>
      </c>
      <c r="I2">
        <v>0.7</v>
      </c>
      <c r="J2">
        <v>0.1</v>
      </c>
      <c r="K2">
        <v>0.1</v>
      </c>
      <c r="L2">
        <v>5</v>
      </c>
      <c r="M2">
        <v>7</v>
      </c>
      <c r="N2">
        <v>3</v>
      </c>
      <c r="O2">
        <v>0.1</v>
      </c>
      <c r="P2" s="1">
        <v>3000000000</v>
      </c>
      <c r="Q2" t="s">
        <v>43</v>
      </c>
    </row>
    <row r="3" spans="1:17" x14ac:dyDescent="0.25">
      <c r="A3" t="s">
        <v>80</v>
      </c>
      <c r="B3" t="s">
        <v>69</v>
      </c>
      <c r="C3">
        <v>5</v>
      </c>
      <c r="D3">
        <v>1</v>
      </c>
      <c r="E3" t="b">
        <v>1</v>
      </c>
      <c r="F3">
        <v>0.5</v>
      </c>
      <c r="G3">
        <v>0</v>
      </c>
      <c r="H3">
        <v>0</v>
      </c>
      <c r="I3">
        <v>0.7</v>
      </c>
      <c r="J3">
        <v>0.1</v>
      </c>
      <c r="K3">
        <v>0.1</v>
      </c>
      <c r="L3">
        <v>5</v>
      </c>
      <c r="M3">
        <v>7</v>
      </c>
      <c r="N3">
        <v>3</v>
      </c>
      <c r="O3">
        <v>0.1</v>
      </c>
      <c r="P3" s="1">
        <v>3000000000</v>
      </c>
      <c r="Q3" t="s">
        <v>43</v>
      </c>
    </row>
    <row r="4" spans="1:17" x14ac:dyDescent="0.25">
      <c r="A4" t="s">
        <v>84</v>
      </c>
      <c r="B4" t="s">
        <v>69</v>
      </c>
      <c r="C4">
        <v>5</v>
      </c>
      <c r="D4">
        <v>1</v>
      </c>
      <c r="E4" t="b">
        <v>1</v>
      </c>
      <c r="F4">
        <v>0.5</v>
      </c>
      <c r="G4">
        <v>0</v>
      </c>
      <c r="H4">
        <v>0</v>
      </c>
      <c r="I4">
        <v>0.7</v>
      </c>
      <c r="J4">
        <v>0.1</v>
      </c>
      <c r="K4">
        <v>0.1</v>
      </c>
      <c r="L4">
        <v>5</v>
      </c>
      <c r="M4">
        <v>7</v>
      </c>
      <c r="N4">
        <v>3</v>
      </c>
      <c r="O4">
        <v>0.1</v>
      </c>
      <c r="P4" s="1">
        <v>3000000000</v>
      </c>
      <c r="Q4" t="s">
        <v>43</v>
      </c>
    </row>
    <row r="5" spans="1:17" x14ac:dyDescent="0.25">
      <c r="A5" t="s">
        <v>81</v>
      </c>
      <c r="B5" t="s">
        <v>69</v>
      </c>
      <c r="C5">
        <v>5</v>
      </c>
      <c r="D5">
        <v>1</v>
      </c>
      <c r="E5" t="b">
        <v>1</v>
      </c>
      <c r="F5">
        <v>0.5</v>
      </c>
      <c r="G5">
        <v>0</v>
      </c>
      <c r="H5">
        <v>0</v>
      </c>
      <c r="I5">
        <v>0.7</v>
      </c>
      <c r="J5">
        <v>0.1</v>
      </c>
      <c r="K5">
        <v>0.1</v>
      </c>
      <c r="L5">
        <v>5</v>
      </c>
      <c r="M5">
        <v>7</v>
      </c>
      <c r="N5">
        <v>3</v>
      </c>
      <c r="O5">
        <v>0.1</v>
      </c>
      <c r="P5" s="1">
        <v>3000000000</v>
      </c>
      <c r="Q5" t="s">
        <v>43</v>
      </c>
    </row>
    <row r="6" spans="1:17" x14ac:dyDescent="0.25">
      <c r="A6" t="s">
        <v>78</v>
      </c>
      <c r="B6" t="s">
        <v>69</v>
      </c>
      <c r="C6">
        <v>5</v>
      </c>
      <c r="D6">
        <v>1</v>
      </c>
      <c r="E6" t="b">
        <v>1</v>
      </c>
      <c r="F6">
        <v>0.5</v>
      </c>
      <c r="G6">
        <v>0</v>
      </c>
      <c r="H6">
        <v>0</v>
      </c>
      <c r="I6">
        <v>0.7</v>
      </c>
      <c r="J6">
        <v>0.1</v>
      </c>
      <c r="K6">
        <v>0.1</v>
      </c>
      <c r="L6">
        <v>5</v>
      </c>
      <c r="M6">
        <v>7</v>
      </c>
      <c r="N6">
        <v>3</v>
      </c>
      <c r="O6">
        <v>0.1</v>
      </c>
      <c r="P6" s="1">
        <v>3000000000</v>
      </c>
      <c r="Q6" t="s">
        <v>43</v>
      </c>
    </row>
    <row r="7" spans="1:17" x14ac:dyDescent="0.25">
      <c r="A7" t="s">
        <v>76</v>
      </c>
      <c r="B7" t="s">
        <v>69</v>
      </c>
      <c r="C7">
        <v>5</v>
      </c>
      <c r="D7">
        <v>1</v>
      </c>
      <c r="E7" t="b">
        <v>1</v>
      </c>
      <c r="F7">
        <v>0.5</v>
      </c>
      <c r="G7">
        <v>0</v>
      </c>
      <c r="H7">
        <v>0</v>
      </c>
      <c r="I7">
        <v>0.7</v>
      </c>
      <c r="J7">
        <v>0.1</v>
      </c>
      <c r="K7">
        <v>0.1</v>
      </c>
      <c r="L7">
        <v>5</v>
      </c>
      <c r="M7">
        <v>7</v>
      </c>
      <c r="N7">
        <v>3</v>
      </c>
      <c r="O7">
        <v>0.1</v>
      </c>
      <c r="P7" s="1">
        <v>3000000000</v>
      </c>
      <c r="Q7" t="s">
        <v>43</v>
      </c>
    </row>
    <row r="8" spans="1:17" x14ac:dyDescent="0.25">
      <c r="A8" t="s">
        <v>79</v>
      </c>
      <c r="B8" t="s">
        <v>69</v>
      </c>
      <c r="C8">
        <v>5</v>
      </c>
      <c r="D8">
        <v>1</v>
      </c>
      <c r="E8" t="b">
        <v>1</v>
      </c>
      <c r="F8">
        <v>0.5</v>
      </c>
      <c r="G8">
        <v>0</v>
      </c>
      <c r="H8">
        <v>0</v>
      </c>
      <c r="I8">
        <v>0.7</v>
      </c>
      <c r="J8">
        <v>0.1</v>
      </c>
      <c r="K8">
        <v>0.1</v>
      </c>
      <c r="L8">
        <v>5</v>
      </c>
      <c r="M8">
        <v>7</v>
      </c>
      <c r="N8">
        <v>3</v>
      </c>
      <c r="O8">
        <v>0.1</v>
      </c>
      <c r="P8" s="1">
        <v>3000000000</v>
      </c>
      <c r="Q8" t="s">
        <v>43</v>
      </c>
    </row>
    <row r="9" spans="1:17" x14ac:dyDescent="0.25">
      <c r="A9" t="s">
        <v>82</v>
      </c>
      <c r="B9" t="s">
        <v>69</v>
      </c>
      <c r="C9">
        <v>5</v>
      </c>
      <c r="D9">
        <v>1</v>
      </c>
      <c r="E9" t="b">
        <v>1</v>
      </c>
      <c r="F9">
        <v>0.5</v>
      </c>
      <c r="G9">
        <v>0</v>
      </c>
      <c r="H9">
        <v>0</v>
      </c>
      <c r="I9">
        <v>0.7</v>
      </c>
      <c r="J9">
        <v>0.1</v>
      </c>
      <c r="K9">
        <v>0.1</v>
      </c>
      <c r="L9">
        <v>5</v>
      </c>
      <c r="M9">
        <v>7</v>
      </c>
      <c r="N9">
        <v>3</v>
      </c>
      <c r="O9">
        <v>0.1</v>
      </c>
      <c r="P9" s="1">
        <v>3000000000</v>
      </c>
      <c r="Q9" t="s">
        <v>43</v>
      </c>
    </row>
    <row r="10" spans="1:17" x14ac:dyDescent="0.25">
      <c r="A10" t="s">
        <v>77</v>
      </c>
      <c r="B10" t="s">
        <v>69</v>
      </c>
      <c r="C10">
        <v>5</v>
      </c>
      <c r="D10">
        <v>1</v>
      </c>
      <c r="E10" t="b">
        <v>1</v>
      </c>
      <c r="F10">
        <v>0.5</v>
      </c>
      <c r="G10">
        <v>0</v>
      </c>
      <c r="H10">
        <v>0</v>
      </c>
      <c r="I10">
        <v>0.7</v>
      </c>
      <c r="J10">
        <v>0.1</v>
      </c>
      <c r="K10">
        <v>0.1</v>
      </c>
      <c r="L10">
        <v>5</v>
      </c>
      <c r="M10">
        <v>7</v>
      </c>
      <c r="N10">
        <v>3</v>
      </c>
      <c r="O10">
        <v>0.1</v>
      </c>
      <c r="P10" s="1">
        <v>3000000000</v>
      </c>
      <c r="Q10" t="s">
        <v>43</v>
      </c>
    </row>
    <row r="11" spans="1:17" x14ac:dyDescent="0.25">
      <c r="A11" t="s">
        <v>85</v>
      </c>
      <c r="B11" t="s">
        <v>69</v>
      </c>
      <c r="C11">
        <v>5</v>
      </c>
      <c r="D11">
        <v>1</v>
      </c>
      <c r="E11" t="b">
        <v>1</v>
      </c>
      <c r="F11">
        <v>0.5</v>
      </c>
      <c r="G11">
        <v>0</v>
      </c>
      <c r="H11">
        <v>0</v>
      </c>
      <c r="I11">
        <v>0.7</v>
      </c>
      <c r="J11">
        <v>0.1</v>
      </c>
      <c r="K11">
        <v>0.1</v>
      </c>
      <c r="L11">
        <v>5</v>
      </c>
      <c r="M11">
        <v>7</v>
      </c>
      <c r="N11">
        <v>3</v>
      </c>
      <c r="O11">
        <v>0.1</v>
      </c>
      <c r="P11" s="1">
        <v>3000000000</v>
      </c>
      <c r="Q11" t="s">
        <v>43</v>
      </c>
    </row>
    <row r="12" spans="1:17" x14ac:dyDescent="0.25">
      <c r="A12" t="s">
        <v>86</v>
      </c>
      <c r="B12" t="s">
        <v>69</v>
      </c>
      <c r="C12">
        <v>5</v>
      </c>
      <c r="D12">
        <v>1</v>
      </c>
      <c r="E12" t="b">
        <v>1</v>
      </c>
      <c r="F12">
        <v>0.5</v>
      </c>
      <c r="G12">
        <v>0</v>
      </c>
      <c r="H12">
        <v>0</v>
      </c>
      <c r="I12">
        <v>0.7</v>
      </c>
      <c r="J12">
        <v>0.1</v>
      </c>
      <c r="K12">
        <v>0.1</v>
      </c>
      <c r="L12">
        <v>5</v>
      </c>
      <c r="M12">
        <v>7</v>
      </c>
      <c r="N12">
        <v>3</v>
      </c>
      <c r="O12">
        <v>0.1</v>
      </c>
      <c r="P12" s="1">
        <v>3000000000</v>
      </c>
      <c r="Q12" t="s">
        <v>43</v>
      </c>
    </row>
    <row r="13" spans="1:17" x14ac:dyDescent="0.25">
      <c r="A13" t="s">
        <v>87</v>
      </c>
      <c r="B13" t="s">
        <v>69</v>
      </c>
      <c r="C13">
        <v>5</v>
      </c>
      <c r="D13">
        <v>1</v>
      </c>
      <c r="E13" t="b">
        <v>1</v>
      </c>
      <c r="F13">
        <v>0.5</v>
      </c>
      <c r="G13">
        <v>0</v>
      </c>
      <c r="H13">
        <v>0</v>
      </c>
      <c r="I13">
        <v>0.7</v>
      </c>
      <c r="J13">
        <v>0.1</v>
      </c>
      <c r="K13">
        <v>0.1</v>
      </c>
      <c r="L13">
        <v>5</v>
      </c>
      <c r="M13">
        <v>7</v>
      </c>
      <c r="N13">
        <v>3</v>
      </c>
      <c r="O13">
        <v>0.1</v>
      </c>
      <c r="P13" s="1">
        <v>3000000000</v>
      </c>
      <c r="Q13" t="s">
        <v>43</v>
      </c>
    </row>
    <row r="14" spans="1:17" x14ac:dyDescent="0.25">
      <c r="A14" t="s">
        <v>88</v>
      </c>
      <c r="B14" t="s">
        <v>69</v>
      </c>
      <c r="C14">
        <v>5</v>
      </c>
      <c r="D14">
        <v>1</v>
      </c>
      <c r="E14" t="b">
        <v>1</v>
      </c>
      <c r="F14">
        <v>0.5</v>
      </c>
      <c r="G14">
        <v>0</v>
      </c>
      <c r="H14">
        <v>0</v>
      </c>
      <c r="I14">
        <v>0.7</v>
      </c>
      <c r="J14">
        <v>0.1</v>
      </c>
      <c r="K14">
        <v>0.1</v>
      </c>
      <c r="L14">
        <v>5</v>
      </c>
      <c r="M14">
        <v>7</v>
      </c>
      <c r="N14">
        <v>3</v>
      </c>
      <c r="O14">
        <v>0.1</v>
      </c>
      <c r="P14" s="1">
        <v>3000000000</v>
      </c>
      <c r="Q14" t="s">
        <v>43</v>
      </c>
    </row>
    <row r="15" spans="1:17" x14ac:dyDescent="0.25">
      <c r="A15" t="s">
        <v>89</v>
      </c>
      <c r="B15" t="s">
        <v>69</v>
      </c>
      <c r="C15">
        <v>5</v>
      </c>
      <c r="D15">
        <v>1</v>
      </c>
      <c r="E15" t="b">
        <v>1</v>
      </c>
      <c r="F15">
        <v>0.5</v>
      </c>
      <c r="G15">
        <v>0</v>
      </c>
      <c r="H15">
        <v>0</v>
      </c>
      <c r="I15">
        <v>0.7</v>
      </c>
      <c r="J15">
        <v>0.1</v>
      </c>
      <c r="K15">
        <v>0.1</v>
      </c>
      <c r="L15">
        <v>5</v>
      </c>
      <c r="M15">
        <v>7</v>
      </c>
      <c r="N15">
        <v>3</v>
      </c>
      <c r="O15">
        <v>0.1</v>
      </c>
      <c r="P15" s="1">
        <v>3000000000</v>
      </c>
      <c r="Q15" t="s">
        <v>43</v>
      </c>
    </row>
    <row r="16" spans="1:17" x14ac:dyDescent="0.25">
      <c r="A16" t="s">
        <v>90</v>
      </c>
      <c r="B16" t="s">
        <v>69</v>
      </c>
      <c r="C16">
        <v>5</v>
      </c>
      <c r="D16">
        <v>1</v>
      </c>
      <c r="E16" t="b">
        <v>1</v>
      </c>
      <c r="F16">
        <v>0.5</v>
      </c>
      <c r="G16">
        <v>0</v>
      </c>
      <c r="H16">
        <v>0</v>
      </c>
      <c r="I16">
        <v>0.7</v>
      </c>
      <c r="J16">
        <v>0.1</v>
      </c>
      <c r="K16">
        <v>0.1</v>
      </c>
      <c r="L16">
        <v>5</v>
      </c>
      <c r="M16">
        <v>7</v>
      </c>
      <c r="N16">
        <v>3</v>
      </c>
      <c r="O16">
        <v>0.1</v>
      </c>
      <c r="P16" s="1">
        <v>3000000000</v>
      </c>
      <c r="Q16" t="s">
        <v>43</v>
      </c>
    </row>
  </sheetData>
  <sortState xmlns:xlrd2="http://schemas.microsoft.com/office/spreadsheetml/2017/richdata2" ref="A2:Q10">
    <sortCondition ref="A2:A10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w E A A B Q S w M E F A A C A A g A C o 1 O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C o 1 O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q N T l Q L N F P 2 F g E A A H A D A A A T A B w A R m 9 y b X V s Y X M v U 2 V j d G l v b j E u b S C i G A A o o B Q A A A A A A A A A A A A A A A A A A A A A A A A A A A D d k M F r g z A Y x e + C / 0 P w p N C K E 3 Z Z 8 b C p X c v o l N q y g 0 q J 8 a P K N J E k b o O x / 3 0 R C 3 N l 3 X 3 L 5 Y O 8 l 3 z v / Q Q Q W T O K k n F e L X R N 1 0 S F O Z R o 2 U N z D x R 5 q A G p a 0 i d h P W c g L q 5 J Q S E s A M s c Y E F m M u 6 A d t n V A K V w j T C m y z g r C v Y W / b K + L P o M I H s E E C L a b k F 0 T E q w G d t B x K E 6 T q u Y z 2 s 4 z s / 2 m b D j 5 k f b e J w F y Y o 3 C P X u X b m J 3 W + i p 5 W d l s W h j V D q c 8 B S 3 j E L / U R D + F j t R G 4 r E F 4 k v e Q W 7 M x 9 O G r y J j / P U 1 I p b J 4 h j F b S 2 g 9 4 + Q w 8 o 9 0 C J D r W k 2 / P z 4 H s 8 H d / w A z F v k N j H J c A q O k K Z g d k I q y h h 3 V q r 9 P 5 6 z N J U R T 2 0 + c p v r i E 1 B L A Q I t A B Q A A g A I A A q N T l R 1 K H 1 2 p A A A A P Y A A A A S A A A A A A A A A A A A A A A A A A A A A A B D b 2 5 m a W c v U G F j a 2 F n Z S 5 4 b W x Q S w E C L Q A U A A I A C A A K j U 5 U D 8 r p q 6 Q A A A D p A A A A E w A A A A A A A A A A A A A A A A D w A A A A W 0 N v b n R l b n R f V H l w Z X N d L n h t b F B L A Q I t A B Q A A g A I A A q N T l Q L N F P 2 F g E A A H A D A A A T A A A A A A A A A A A A A A A A A O E B A A B G b 3 J t d W x h c y 9 T Z W N 0 a W 9 u M S 5 t U E s F B g A A A A A D A A M A w g A A A E Q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b A A A A A A A A a x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R 2 V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Z 1 Z W x H Z W 4 i I C 8 + P E V u d H J 5 I F R 5 c G U 9 I k Z p b G x l Z E N v b X B s Z X R l U m V z d W x 0 V G 9 X b 3 J r c 2 h l Z X Q i I F Z h b H V l P S J s M S I g L z 4 8 R W 5 0 c n k g V H l w Z T 0 i R m l s b E N v d W 5 0 I i B W Y W x 1 Z T 0 i b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d U M T Q 6 M z U 6 M T U u N T g 2 M z g 5 N F o i I C 8 + P E V u d H J 5 I F R 5 c G U 9 I k Z p b G x D b 2 x 1 b W 5 U e X B l c y I g V m F s d W U 9 I n N C Z 0 k 9 I i A v P j x F b n R y e S B U e X B l P S J G a W x s Q 2 9 s d W 1 u T m F t Z X M i I F Z h b H V l P S J z W y Z x d W 9 0 O 0 Z V R U x H R U 4 m c X V v d D s s J n F 1 b 3 Q 7 T 3 J k Z X I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H Z W 4 v Q X V 0 b 1 J l b W 9 2 Z W R D b 2 x 1 b W 5 z M S 5 7 R l V F T E d F T i w w f S Z x d W 9 0 O y w m c X V v d D t T Z W N 0 a W 9 u M S 9 G d W V s R 2 V u L 0 F 1 d G 9 S Z W 1 v d m V k Q 2 9 s d W 1 u c z E u e 0 9 y Z G V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Z 1 Z W x H Z W 4 v Q X V 0 b 1 J l b W 9 2 Z W R D b 2 x 1 b W 5 z M S 5 7 R l V F T E d F T i w w f S Z x d W 9 0 O y w m c X V v d D t T Z W N 0 a W 9 u M S 9 G d W V s R 2 V u L 0 F 1 d G 9 S Z W 1 v d m V k Q 2 9 s d W 1 u c z E u e 0 9 y Z G V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H Z W 4 v X 0 Z 1 Z W x H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w N 1 Q x N D o z N T o x N S 4 2 M z U 4 O D g z W i I g L z 4 8 R W 5 0 c n k g V H l w Z T 0 i R m l s b E N v b H V t b l R 5 c G V z I i B W Y W x 1 Z T 0 i c 0 J n W U d B Z z 0 9 I i A v P j x F b n R y e S B U e X B l P S J G a W x s Q 2 9 s d W 1 u T m F t Z X M i I F Z h b H V l P S J z W y Z x d W 9 0 O 0 Z V R U w x J n F 1 b 3 Q 7 L C Z x d W 9 0 O 0 Z V R U w y J n F 1 b 3 Q 7 L C Z x d W 9 0 O 0 Z V R U x U W V B F J n F 1 b 3 Q 7 L C Z x d W 9 0 O 0 1 h c H B p b m c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1 Z W x N Y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V l b E 1 h c C 9 f R n V l b E 1 h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2 h u b 2 x v Z 2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Q 2 9 1 b n Q i I F Z h b H V l P S J s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D d U M T Q 6 M z U 6 M z I u M T M x N D Q 3 M F o i I C 8 + P E V u d H J 5 I F R 5 c G U 9 I k Z p b G x D b 2 x 1 b W 5 U e X B l c y I g V m F s d W U 9 I n N C Z 0 l D Q m d Z R k J R V U Y i I C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W N o b m 9 s b 2 d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a G 5 v b G 9 n a W V z L 1 9 U Z W N o b m 9 s b 2 d p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Q A J 9 Q Q z F S U i A m E b I 8 O c v r g A A A A A C A A A A A A A D Z g A A w A A A A B A A A A A M R 1 q o M 4 V Y 1 d C W Y k N F h W Y s A A A A A A S A A A C g A A A A E A A A A B w z h v J M I d y 4 1 a U T b V a C N 7 V Q A A A A b 1 w b 3 3 1 9 N Z K v X z Q g T 6 z / y r I M e F U 7 a P T 0 T u W f 4 w k 9 D E + v F L T c x m 7 Q g k Q i / q 0 X K 8 L 1 J c y 4 t E s I b M r q C 5 L 7 Z 7 f Q y Z c l A n D a b K O X V h 1 f S Y V K v j 8 U A A A A 9 g a y a B m i F Q r R o z B i X b 4 0 C r / s n g k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explanation</vt:lpstr>
      <vt:lpstr>CapacityMarkets</vt:lpstr>
      <vt:lpstr>CO2Auction</vt:lpstr>
      <vt:lpstr>EnergyConsumers</vt:lpstr>
      <vt:lpstr>FuelMap</vt:lpstr>
      <vt:lpstr>FuelPriceTrends</vt:lpstr>
      <vt:lpstr>powerTechnologies</vt:lpstr>
      <vt:lpstr>ElectricitySpotMarkets</vt:lpstr>
      <vt:lpstr>EnergyProducers</vt:lpstr>
      <vt:lpstr>GeometricTrends</vt:lpstr>
      <vt:lpstr>Governments</vt:lpstr>
      <vt:lpstr>StepTrends</vt:lpstr>
      <vt:lpstr>IntermittentResourceProfiles</vt:lpstr>
      <vt:lpstr>MarketStabilityReserve</vt:lpstr>
      <vt:lpstr>NationalGovernments</vt:lpstr>
      <vt:lpstr>TargetInvestors</vt:lpstr>
      <vt:lpstr>TargetInvestorTargets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2022-02-16T15:27:37Z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